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esktop\Duncton Documents\Finance\2019-20\"/>
    </mc:Choice>
  </mc:AlternateContent>
  <xr:revisionPtr revIDLastSave="0" documentId="13_ncr:1_{6B02FE29-2244-4330-8854-92F1AF807A55}" xr6:coauthVersionLast="45" xr6:coauthVersionMax="45" xr10:uidLastSave="{00000000-0000-0000-0000-000000000000}"/>
  <bookViews>
    <workbookView xWindow="-120" yWindow="-120" windowWidth="20730" windowHeight="11160" tabRatio="659" firstSheet="2" activeTab="6" xr2:uid="{00000000-000D-0000-FFFF-FFFF00000000}"/>
  </bookViews>
  <sheets>
    <sheet name="Budget" sheetId="10" r:id="rId1"/>
    <sheet name="Payments" sheetId="1" r:id="rId2"/>
    <sheet name="Reciepts" sheetId="4" r:id="rId3"/>
    <sheet name="Budget vs Actual" sheetId="5" r:id="rId4"/>
    <sheet name="Bank Rec - YE" sheetId="8" r:id="rId5"/>
    <sheet name="Asset Register 2019-20" sheetId="12" r:id="rId6"/>
    <sheet name="Explanation of Variances" sheetId="14" r:id="rId7"/>
  </sheets>
  <definedNames>
    <definedName name="_xlnm.Print_Area" localSheetId="5">'Asset Register 2019-20'!$A$1:$J$53</definedName>
    <definedName name="_xlnm.Print_Area" localSheetId="3">'Budget vs Actual'!$A$1:$P$72</definedName>
    <definedName name="_xlnm.Print_Area" localSheetId="6">'Explanation of Variances'!$A$1:$F$10</definedName>
    <definedName name="_xlnm.Print_Area" localSheetId="1">Payments!$A$1:$O$39</definedName>
    <definedName name="_xlnm.Print_Area" localSheetId="2">Reciepts!$A$1:$K$16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4" l="1"/>
  <c r="J21" i="4"/>
  <c r="M52" i="1" l="1"/>
  <c r="G21" i="4" l="1"/>
  <c r="F21" i="4"/>
  <c r="E21" i="4"/>
  <c r="M35" i="5" l="1"/>
  <c r="M32" i="5" l="1"/>
  <c r="M29" i="5" l="1"/>
  <c r="M27" i="5" l="1"/>
  <c r="M53" i="5"/>
  <c r="M67" i="5"/>
  <c r="M37" i="5"/>
  <c r="M54" i="5"/>
  <c r="M55" i="5"/>
  <c r="M51" i="5"/>
  <c r="M26" i="5"/>
  <c r="M15" i="5"/>
  <c r="F68" i="10" l="1"/>
  <c r="D16" i="10"/>
  <c r="C16" i="10"/>
  <c r="B16" i="10"/>
  <c r="L5" i="5" l="1"/>
  <c r="L15" i="5"/>
  <c r="K13" i="5" l="1"/>
  <c r="K15" i="5"/>
  <c r="K67" i="5" l="1"/>
  <c r="K63" i="5"/>
  <c r="I67" i="5" l="1"/>
  <c r="I37" i="5"/>
  <c r="J15" i="5"/>
  <c r="I15" i="5"/>
  <c r="I3" i="5"/>
  <c r="I32" i="5" l="1"/>
  <c r="I40" i="5"/>
  <c r="I5" i="5" l="1"/>
  <c r="G28" i="5"/>
  <c r="H15" i="5"/>
  <c r="G15" i="5"/>
  <c r="P15" i="5" s="1"/>
  <c r="B17" i="5"/>
  <c r="G4" i="5"/>
  <c r="G56" i="5" l="1"/>
  <c r="G37" i="5" l="1"/>
  <c r="G67" i="5"/>
  <c r="G47" i="5"/>
  <c r="G64" i="5"/>
  <c r="G34" i="5"/>
  <c r="G32" i="5"/>
  <c r="F5" i="5" l="1"/>
  <c r="D3" i="5" l="1"/>
  <c r="E61" i="5" l="1"/>
  <c r="E44" i="5"/>
  <c r="E52" i="5"/>
  <c r="E67" i="5"/>
  <c r="E48" i="5"/>
  <c r="E28" i="5"/>
  <c r="H21" i="12" l="1"/>
  <c r="S57" i="5"/>
  <c r="S66" i="5"/>
  <c r="S45" i="5"/>
  <c r="S46" i="5"/>
  <c r="S49" i="5"/>
  <c r="S50" i="5"/>
  <c r="S41" i="5"/>
  <c r="S42" i="5"/>
  <c r="S43" i="5"/>
  <c r="D2" i="14" l="1"/>
  <c r="P65" i="5" l="1"/>
  <c r="S65" i="5" s="1"/>
  <c r="Q65" i="5" l="1"/>
  <c r="P14" i="5"/>
  <c r="D3" i="14" l="1"/>
  <c r="E3" i="14" s="1"/>
  <c r="D4" i="14"/>
  <c r="E4" i="14" s="1"/>
  <c r="D5" i="14"/>
  <c r="D6" i="14"/>
  <c r="E6" i="14" s="1"/>
  <c r="D7" i="14"/>
  <c r="E7" i="14" s="1"/>
  <c r="D8" i="14"/>
  <c r="E8" i="14" s="1"/>
  <c r="D9" i="14"/>
  <c r="E9" i="14" s="1"/>
  <c r="D10" i="14"/>
  <c r="E2" i="14"/>
  <c r="I47" i="12" l="1"/>
  <c r="J47" i="12"/>
  <c r="F47" i="12"/>
  <c r="G47" i="12"/>
  <c r="E47" i="12"/>
  <c r="H44" i="12"/>
  <c r="H45" i="12"/>
  <c r="H46" i="12"/>
  <c r="J13" i="12"/>
  <c r="G13" i="12"/>
  <c r="H12" i="12"/>
  <c r="F13" i="12"/>
  <c r="E13" i="12"/>
  <c r="J32" i="12"/>
  <c r="J37" i="12"/>
  <c r="J51" i="12"/>
  <c r="G51" i="12"/>
  <c r="F51" i="12"/>
  <c r="E51" i="12"/>
  <c r="H50" i="12"/>
  <c r="H51" i="12" s="1"/>
  <c r="H43" i="12"/>
  <c r="H42" i="12"/>
  <c r="H41" i="12"/>
  <c r="H40" i="12"/>
  <c r="G37" i="12"/>
  <c r="F37" i="12"/>
  <c r="E37" i="12"/>
  <c r="H36" i="12"/>
  <c r="H35" i="12"/>
  <c r="G32" i="12"/>
  <c r="F32" i="12"/>
  <c r="E32" i="12"/>
  <c r="H31" i="12"/>
  <c r="H30" i="12"/>
  <c r="H29" i="12"/>
  <c r="H28" i="12"/>
  <c r="H27" i="12"/>
  <c r="H26" i="12"/>
  <c r="H25" i="12"/>
  <c r="H24" i="12"/>
  <c r="H23" i="12"/>
  <c r="H22" i="12"/>
  <c r="H20" i="12"/>
  <c r="H19" i="12"/>
  <c r="H18" i="12"/>
  <c r="H17" i="12"/>
  <c r="H16" i="12"/>
  <c r="H11" i="12"/>
  <c r="H10" i="12"/>
  <c r="H9" i="12"/>
  <c r="H8" i="12"/>
  <c r="J5" i="12"/>
  <c r="G5" i="12"/>
  <c r="F5" i="12"/>
  <c r="E5" i="12"/>
  <c r="H3" i="12"/>
  <c r="H5" i="12" s="1"/>
  <c r="H47" i="12" l="1"/>
  <c r="H13" i="12"/>
  <c r="H37" i="12"/>
  <c r="F53" i="12"/>
  <c r="E53" i="12"/>
  <c r="J53" i="12"/>
  <c r="H32" i="12"/>
  <c r="G53" i="12"/>
  <c r="H53" i="12" l="1"/>
  <c r="I15" i="8" l="1"/>
  <c r="P51" i="5" l="1"/>
  <c r="S51" i="5" s="1"/>
  <c r="P53" i="5"/>
  <c r="S53" i="5" s="1"/>
  <c r="P54" i="5"/>
  <c r="S54" i="5" s="1"/>
  <c r="P56" i="5"/>
  <c r="S56" i="5" s="1"/>
  <c r="P58" i="5"/>
  <c r="S58" i="5" s="1"/>
  <c r="P60" i="5"/>
  <c r="S60" i="5" s="1"/>
  <c r="P62" i="5"/>
  <c r="S62" i="5" s="1"/>
  <c r="P64" i="5"/>
  <c r="S64" i="5" s="1"/>
  <c r="P38" i="5"/>
  <c r="Q38" i="5" l="1"/>
  <c r="S38" i="5"/>
  <c r="P29" i="5" l="1"/>
  <c r="S29" i="5" s="1"/>
  <c r="P55" i="5" l="1"/>
  <c r="S55" i="5" s="1"/>
  <c r="F16" i="10" l="1"/>
  <c r="F18" i="10" s="1"/>
  <c r="F69" i="10" s="1"/>
  <c r="C68" i="10"/>
  <c r="C18" i="10"/>
  <c r="L70" i="5"/>
  <c r="M70" i="5"/>
  <c r="N70" i="5"/>
  <c r="O70" i="5"/>
  <c r="P27" i="5"/>
  <c r="S27" i="5" s="1"/>
  <c r="P61" i="5"/>
  <c r="S61" i="5" s="1"/>
  <c r="P28" i="5"/>
  <c r="S28" i="5" s="1"/>
  <c r="K70" i="5" l="1"/>
  <c r="P63" i="5"/>
  <c r="S63" i="5" s="1"/>
  <c r="J70" i="5"/>
  <c r="I70" i="5" l="1"/>
  <c r="H70" i="5"/>
  <c r="P40" i="5" l="1"/>
  <c r="S40" i="5" s="1"/>
  <c r="P34" i="5"/>
  <c r="Q34" i="5" s="1"/>
  <c r="G70" i="5" l="1"/>
  <c r="P52" i="5" l="1"/>
  <c r="S52" i="5" s="1"/>
  <c r="F70" i="5" l="1"/>
  <c r="B68" i="10"/>
  <c r="D68" i="10"/>
  <c r="D18" i="10"/>
  <c r="B18" i="10"/>
  <c r="D69" i="10" l="1"/>
  <c r="P48" i="5"/>
  <c r="S48" i="5" s="1"/>
  <c r="P59" i="5"/>
  <c r="S59" i="5" s="1"/>
  <c r="P39" i="5"/>
  <c r="S39" i="5" s="1"/>
  <c r="P67" i="5" l="1"/>
  <c r="S67" i="5" s="1"/>
  <c r="E70" i="5"/>
  <c r="P3" i="5"/>
  <c r="P47" i="5"/>
  <c r="S47" i="5" s="1"/>
  <c r="P32" i="5"/>
  <c r="Q32" i="5" s="1"/>
  <c r="P37" i="5"/>
  <c r="S37" i="5" s="1"/>
  <c r="P26" i="5"/>
  <c r="S26" i="5" s="1"/>
  <c r="P4" i="5"/>
  <c r="P6" i="5"/>
  <c r="P7" i="5"/>
  <c r="P8" i="5"/>
  <c r="P9" i="5"/>
  <c r="P10" i="5"/>
  <c r="P11" i="5"/>
  <c r="P12" i="5"/>
  <c r="P13" i="5"/>
  <c r="P44" i="5"/>
  <c r="S44" i="5" s="1"/>
  <c r="D70" i="5" l="1"/>
  <c r="P70" i="5"/>
  <c r="P17" i="5"/>
  <c r="P20" i="5" s="1"/>
  <c r="I6" i="8"/>
  <c r="P72" i="5" l="1"/>
  <c r="R70" i="5" l="1"/>
  <c r="R17" i="5"/>
  <c r="R20" i="5" s="1"/>
  <c r="R72" i="5" l="1"/>
  <c r="D17" i="5" l="1"/>
  <c r="E17" i="5"/>
  <c r="F17" i="5"/>
  <c r="G17" i="5"/>
  <c r="H17" i="5"/>
  <c r="I17" i="5"/>
  <c r="J17" i="5"/>
  <c r="K17" i="5"/>
  <c r="L17" i="5"/>
  <c r="M17" i="5"/>
  <c r="N17" i="5"/>
  <c r="O17" i="5"/>
  <c r="C17" i="5"/>
  <c r="Q64" i="5"/>
  <c r="Q63" i="5"/>
  <c r="Q46" i="5"/>
  <c r="Q45" i="5"/>
  <c r="Q54" i="5" l="1"/>
  <c r="I18" i="8" l="1"/>
  <c r="I10" i="8"/>
  <c r="G15" i="8" l="1"/>
  <c r="G18" i="8" s="1"/>
  <c r="G6" i="8"/>
  <c r="G10" i="8" s="1"/>
  <c r="B20" i="5" l="1"/>
  <c r="C70" i="5"/>
  <c r="B70" i="5"/>
  <c r="Q28" i="5"/>
  <c r="Q62" i="5"/>
  <c r="Q59" i="5"/>
  <c r="Q53" i="5"/>
  <c r="Q56" i="5"/>
  <c r="Q48" i="5"/>
  <c r="Q39" i="5"/>
  <c r="Q37" i="5"/>
  <c r="Q13" i="5"/>
  <c r="Q5" i="5"/>
  <c r="Q4" i="5"/>
  <c r="Q8" i="5"/>
  <c r="Q58" i="1"/>
  <c r="R58" i="1" s="1"/>
  <c r="Q59" i="1"/>
  <c r="R59" i="1"/>
  <c r="Q60" i="1"/>
  <c r="R60" i="1" s="1"/>
  <c r="Q61" i="1"/>
  <c r="R61" i="1"/>
  <c r="Q62" i="1"/>
  <c r="R62" i="1"/>
  <c r="Q63" i="1"/>
  <c r="R63" i="1"/>
  <c r="Q64" i="1"/>
  <c r="R64" i="1" s="1"/>
  <c r="Q65" i="1"/>
  <c r="R65" i="1"/>
  <c r="Q66" i="1"/>
  <c r="R66" i="1" s="1"/>
  <c r="Q67" i="1"/>
  <c r="R67" i="1"/>
  <c r="Q68" i="1"/>
  <c r="R68" i="1"/>
  <c r="Q69" i="1"/>
  <c r="R69" i="1"/>
  <c r="Q70" i="1"/>
  <c r="R70" i="1"/>
  <c r="Q71" i="1"/>
  <c r="R71" i="1" s="1"/>
  <c r="Q72" i="1"/>
  <c r="R72" i="1" s="1"/>
  <c r="Q73" i="1"/>
  <c r="R73" i="1"/>
  <c r="Q74" i="1"/>
  <c r="R74" i="1"/>
  <c r="Q37" i="1"/>
  <c r="R37" i="1" s="1"/>
  <c r="Q38" i="1"/>
  <c r="R38" i="1"/>
  <c r="Q39" i="1"/>
  <c r="R39" i="1" s="1"/>
  <c r="Q40" i="1"/>
  <c r="R40" i="1"/>
  <c r="Q41" i="1"/>
  <c r="R41" i="1" s="1"/>
  <c r="Q42" i="1"/>
  <c r="R42" i="1"/>
  <c r="Q43" i="1"/>
  <c r="R43" i="1" s="1"/>
  <c r="Q44" i="1"/>
  <c r="R44" i="1"/>
  <c r="Q45" i="1"/>
  <c r="R45" i="1" s="1"/>
  <c r="Q46" i="1"/>
  <c r="R46" i="1"/>
  <c r="Q47" i="1"/>
  <c r="R47" i="1"/>
  <c r="Q48" i="1"/>
  <c r="R48" i="1" s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I2" i="4"/>
  <c r="H2" i="4"/>
  <c r="G2" i="4"/>
  <c r="F2" i="4"/>
  <c r="E2" i="4"/>
  <c r="F2" i="1"/>
  <c r="G2" i="1"/>
  <c r="H2" i="1"/>
  <c r="I2" i="1"/>
  <c r="J2" i="1"/>
  <c r="K2" i="1"/>
  <c r="L2" i="1"/>
  <c r="E2" i="1"/>
  <c r="B72" i="5" l="1"/>
  <c r="C20" i="5" s="1"/>
  <c r="C72" i="5" s="1"/>
  <c r="Q51" i="5"/>
  <c r="Q27" i="5"/>
  <c r="Q29" i="5"/>
  <c r="Q26" i="5"/>
  <c r="Q67" i="5"/>
  <c r="Q60" i="5"/>
  <c r="Q61" i="5"/>
  <c r="Q44" i="5"/>
  <c r="Q47" i="5"/>
  <c r="Q40" i="5"/>
  <c r="M2" i="1"/>
  <c r="J2" i="4"/>
  <c r="Q3" i="5" l="1"/>
  <c r="Q70" i="5" l="1"/>
  <c r="Q72" i="5" s="1"/>
  <c r="Q17" i="5"/>
</calcChain>
</file>

<file path=xl/sharedStrings.xml><?xml version="1.0" encoding="utf-8"?>
<sst xmlns="http://schemas.openxmlformats.org/spreadsheetml/2006/main" count="546" uniqueCount="331">
  <si>
    <t>Payee</t>
  </si>
  <si>
    <t>Details</t>
  </si>
  <si>
    <t>General Admin</t>
  </si>
  <si>
    <t>Clerk Salary</t>
  </si>
  <si>
    <t>Subscriptions</t>
  </si>
  <si>
    <t>Training</t>
  </si>
  <si>
    <t>Grants</t>
  </si>
  <si>
    <t>Other</t>
  </si>
  <si>
    <t>VAT</t>
  </si>
  <si>
    <t>Gross Total</t>
  </si>
  <si>
    <t>VAT No.</t>
  </si>
  <si>
    <t>File Ref No.</t>
  </si>
  <si>
    <t>Payment 
Date</t>
  </si>
  <si>
    <t>Totals</t>
  </si>
  <si>
    <t>Payments</t>
  </si>
  <si>
    <t>Credit 
Date</t>
  </si>
  <si>
    <t>Payer</t>
  </si>
  <si>
    <t>Precept</t>
  </si>
  <si>
    <t>Bank Interest</t>
  </si>
  <si>
    <t>VAT Recovered</t>
  </si>
  <si>
    <t>Grant</t>
  </si>
  <si>
    <t>Reciepts</t>
  </si>
  <si>
    <t>Income</t>
  </si>
  <si>
    <t xml:space="preserve">Variance </t>
  </si>
  <si>
    <t>Expenditure</t>
  </si>
  <si>
    <t xml:space="preserve">Reference 
</t>
  </si>
  <si>
    <t>Rounding</t>
  </si>
  <si>
    <t>Reference 
(CHQ#, CARD, IB, DD)</t>
  </si>
  <si>
    <t>Check Reason</t>
  </si>
  <si>
    <t>VAT Check</t>
  </si>
  <si>
    <t>Interest Received</t>
  </si>
  <si>
    <t>Total Income</t>
  </si>
  <si>
    <t>Income + Balance BF</t>
  </si>
  <si>
    <t>Variance to Budget</t>
  </si>
  <si>
    <t>Website</t>
  </si>
  <si>
    <t>Notice Board</t>
  </si>
  <si>
    <t>SSALC &amp; NALC</t>
  </si>
  <si>
    <t>New Councillor</t>
  </si>
  <si>
    <t>Audit</t>
  </si>
  <si>
    <t>Insurance</t>
  </si>
  <si>
    <t>Total Expenditure</t>
  </si>
  <si>
    <t>Current Account</t>
  </si>
  <si>
    <t>Savings Account</t>
  </si>
  <si>
    <t xml:space="preserve">Total </t>
  </si>
  <si>
    <t>Less unpresented cheques / online payments</t>
  </si>
  <si>
    <t>None</t>
  </si>
  <si>
    <t>Cash Book</t>
  </si>
  <si>
    <t>Add Receipts for the Year</t>
  </si>
  <si>
    <t>Less Payments for the Year</t>
  </si>
  <si>
    <t>Location</t>
  </si>
  <si>
    <t>Description</t>
  </si>
  <si>
    <t>Unknown</t>
  </si>
  <si>
    <t>Rounding to nearest £</t>
  </si>
  <si>
    <t>S137 Citizens Advice</t>
  </si>
  <si>
    <t>S137 Kent, Sussex &amp; Surrey Air Ambulance</t>
  </si>
  <si>
    <t>Marketing &amp; Communications (3 Parishes)</t>
  </si>
  <si>
    <t>S137 Duncton PCC</t>
  </si>
  <si>
    <t>S137 Petworth Youth Association</t>
  </si>
  <si>
    <t>Playground Inspection</t>
  </si>
  <si>
    <t>Chairman's Allowance / travel</t>
  </si>
  <si>
    <t>Stationery / Postage / Computer / Misc</t>
  </si>
  <si>
    <t>Fireworks</t>
  </si>
  <si>
    <t>Clerk's Home Office Allowance</t>
  </si>
  <si>
    <t>Fireworks Reserve Fund</t>
  </si>
  <si>
    <t>Election</t>
  </si>
  <si>
    <t>Play area</t>
  </si>
  <si>
    <t>Grassed area inc playground</t>
  </si>
  <si>
    <t>Willet Close</t>
  </si>
  <si>
    <t>Lap Top computer</t>
  </si>
  <si>
    <t>Clerk's home</t>
  </si>
  <si>
    <t>Village Hall Meeting Room</t>
  </si>
  <si>
    <t>Phillips 65" Intercative Screen with stand</t>
  </si>
  <si>
    <t>Cupboard</t>
  </si>
  <si>
    <t>Beech storage unit</t>
  </si>
  <si>
    <t>A285 near Willet Close</t>
  </si>
  <si>
    <t>Hardwood Notice Board</t>
  </si>
  <si>
    <t>Old one written off Dec 2014 unusable.</t>
  </si>
  <si>
    <t>Seat</t>
  </si>
  <si>
    <t>Willet Close next to play area</t>
  </si>
  <si>
    <t>Metal seat moved from A285</t>
  </si>
  <si>
    <t>Bin emptied by PC</t>
  </si>
  <si>
    <t>Sign</t>
  </si>
  <si>
    <t xml:space="preserve">On gate </t>
  </si>
  <si>
    <t xml:space="preserve">Bus Shelter </t>
  </si>
  <si>
    <t>A285 near Willet Close Northbound towards Petworth</t>
  </si>
  <si>
    <t xml:space="preserve">Wooden. </t>
  </si>
  <si>
    <t>A285 near entrance to Burton Park. Southbound towards Chi</t>
  </si>
  <si>
    <t>Christmas Lights</t>
  </si>
  <si>
    <t>Village Hall</t>
  </si>
  <si>
    <t>Grit bin</t>
  </si>
  <si>
    <t>End of Beechwood Lane, Duncton Hill</t>
  </si>
  <si>
    <t>400 L lockable forest green heavy duty</t>
  </si>
  <si>
    <t>Loop top galvanised fencing</t>
  </si>
  <si>
    <t>Metal</t>
  </si>
  <si>
    <t>Barrier (Gate)</t>
  </si>
  <si>
    <t>Multi Activity Unit</t>
  </si>
  <si>
    <t>Spring Mobile</t>
  </si>
  <si>
    <t>Cantilever Swing</t>
  </si>
  <si>
    <t>Toddler swings x 2</t>
  </si>
  <si>
    <t>Cradle swing</t>
  </si>
  <si>
    <t>New cradle swing fitted</t>
  </si>
  <si>
    <t>Other surfaces</t>
  </si>
  <si>
    <t>Tarmac and wet pour safety surface</t>
  </si>
  <si>
    <t xml:space="preserve">Willet Close </t>
  </si>
  <si>
    <t>Turning to Graffham from A285</t>
  </si>
  <si>
    <t>Burton Park Road at A285 junction</t>
  </si>
  <si>
    <t xml:space="preserve">6 x tables &amp; 12 x chairs </t>
  </si>
  <si>
    <t>Tables &amp; Chairs</t>
  </si>
  <si>
    <t>Duncton Hill</t>
  </si>
  <si>
    <t>External lights</t>
  </si>
  <si>
    <t>Donated by WSCC. Unknown date.</t>
  </si>
  <si>
    <t>Village Activities (Plus £250 grant)</t>
  </si>
  <si>
    <t>SALC (Transparency)</t>
  </si>
  <si>
    <t>Martin Dallan Trust (Defibrillator)</t>
  </si>
  <si>
    <t>General</t>
  </si>
  <si>
    <t>Assets &amp; Maintenance</t>
  </si>
  <si>
    <t>Play area upgrade</t>
  </si>
  <si>
    <t>Bin Collections (View Point)</t>
  </si>
  <si>
    <t>Defibrillator</t>
  </si>
  <si>
    <t>Village Hall (external wall)</t>
  </si>
  <si>
    <t>WEL Medical iPAD AED</t>
  </si>
  <si>
    <t>Bought from British Heart Foundation for £400. BHF subsidised the rest.</t>
  </si>
  <si>
    <t>Defibrillator cabinet</t>
  </si>
  <si>
    <t>WEL Medical DefibSafe exterior cabinet, yellow</t>
  </si>
  <si>
    <t>Bought direct from WEL Medical</t>
  </si>
  <si>
    <t>Added on since 2016 Annual Return as not included and should have been</t>
  </si>
  <si>
    <t>Balance BF from last year</t>
  </si>
  <si>
    <t>Chichester District Council</t>
  </si>
  <si>
    <t>Jane Landstrom</t>
  </si>
  <si>
    <t>Notes</t>
  </si>
  <si>
    <t>Play area / Zip Wire</t>
  </si>
  <si>
    <t>S137 Duncton Junior School</t>
  </si>
  <si>
    <t xml:space="preserve">Village Activities </t>
  </si>
  <si>
    <t>Expected Balance Carried Forward</t>
  </si>
  <si>
    <t xml:space="preserve"> </t>
  </si>
  <si>
    <t>Closing Balances on accounts</t>
  </si>
  <si>
    <t>Balance Carried Forward</t>
  </si>
  <si>
    <t xml:space="preserve">Asset </t>
  </si>
  <si>
    <t>Date aquired</t>
  </si>
  <si>
    <t xml:space="preserve">Original Cost or Ins Value if not known </t>
  </si>
  <si>
    <t>Additions in Year</t>
  </si>
  <si>
    <t>Disposals in Year</t>
  </si>
  <si>
    <t>Comments</t>
  </si>
  <si>
    <t>Insurance Value</t>
  </si>
  <si>
    <t>Buildings &amp; Land</t>
  </si>
  <si>
    <t>Sub Total</t>
  </si>
  <si>
    <t>Office / General Contents</t>
  </si>
  <si>
    <t>Interactive Screen</t>
  </si>
  <si>
    <t>Street Furniture</t>
  </si>
  <si>
    <t>Gates &amp; Fences</t>
  </si>
  <si>
    <t>Playground Equipment</t>
  </si>
  <si>
    <t>Surfaces</t>
  </si>
  <si>
    <t>OVERALL TOTALS</t>
  </si>
  <si>
    <t>Old laptop broken &amp; written off</t>
  </si>
  <si>
    <t>Lenovo IdeaPad 320S</t>
  </si>
  <si>
    <t>New updated sign purchased &amp; old one written off</t>
  </si>
  <si>
    <t>High Vis Waitcoats</t>
  </si>
  <si>
    <t>9 x various sizes</t>
  </si>
  <si>
    <t>Used for speed monitoring &amp; litter picking</t>
  </si>
  <si>
    <t>1 x toddler swing replaced in June 2017 as old one broken</t>
  </si>
  <si>
    <t>Metal climb around unit</t>
  </si>
  <si>
    <t xml:space="preserve">Sit on </t>
  </si>
  <si>
    <t>Gravity Bowl</t>
  </si>
  <si>
    <t>Shop Counter Panel</t>
  </si>
  <si>
    <t>Playhouse</t>
  </si>
  <si>
    <t>June 2017 - New bonded rubber mulch added to toddler swing area as existing broken and new bonded rubber mulch added under new gravity bowl</t>
  </si>
  <si>
    <t>Stainless Steel rotating dish</t>
  </si>
  <si>
    <t>Laminated timber poles &amp; red coloured panels</t>
  </si>
  <si>
    <t>Timber supports &amp; coloured panels</t>
  </si>
  <si>
    <t>Variance
£</t>
  </si>
  <si>
    <t>Box 2 - Precept or Rates &amp; Levies</t>
  </si>
  <si>
    <r>
      <t xml:space="preserve">Variance
</t>
    </r>
    <r>
      <rPr>
        <b/>
        <strike/>
        <sz val="11"/>
        <color theme="1"/>
        <rFont val="Calibri"/>
        <family val="2"/>
        <scheme val="minor"/>
      </rPr>
      <t>%</t>
    </r>
  </si>
  <si>
    <t>Box 3 - Total Other Receipts</t>
  </si>
  <si>
    <t>Box 4 - Staff Costs</t>
  </si>
  <si>
    <t>Box 5 - Loan interest / capital repayments</t>
  </si>
  <si>
    <t>Box 6 - All other payments</t>
  </si>
  <si>
    <t>Box 7 - Balances carried forward</t>
  </si>
  <si>
    <t>Box 8 - Total value of cash &amp; short term investments</t>
  </si>
  <si>
    <t>Box 9 - Total fixed assets plus long term investments</t>
  </si>
  <si>
    <t>Box 10 - Total borrowings</t>
  </si>
  <si>
    <t>First Half Precept</t>
  </si>
  <si>
    <t>2019-20 Budget</t>
  </si>
  <si>
    <t xml:space="preserve">Clerk </t>
  </si>
  <si>
    <t>Councillor</t>
  </si>
  <si>
    <t xml:space="preserve">Fireworks Donations </t>
  </si>
  <si>
    <t>ELPC donation for Remembrance</t>
  </si>
  <si>
    <t>Maintain</t>
  </si>
  <si>
    <t>Increase (slight)</t>
  </si>
  <si>
    <t>Clerk Training</t>
  </si>
  <si>
    <t>Maintain - To support any other activities</t>
  </si>
  <si>
    <t>Maintain - To pay for food etc</t>
  </si>
  <si>
    <t>Village Hall and recreation fields</t>
  </si>
  <si>
    <t>Just off A285 on Duncton 'Straights'</t>
  </si>
  <si>
    <t>Leased to PC on 10 April 2003 for 20 years at £1 per annum if demanded</t>
  </si>
  <si>
    <t>Hall and land owned by PC but managed by Village Hall Committee</t>
  </si>
  <si>
    <t>ICO Data Protection</t>
  </si>
  <si>
    <t>ICO data Protection</t>
  </si>
  <si>
    <t>YE 31 March 2019
£</t>
  </si>
  <si>
    <t>Metal Bench</t>
  </si>
  <si>
    <t>Waste &amp; Recycling Bin</t>
  </si>
  <si>
    <t>Green bench</t>
  </si>
  <si>
    <t>Old bin which was donated by CDC written off after purchase of new on 25/01/19</t>
  </si>
  <si>
    <t>Section 2 Accounting Statements 2018-19</t>
  </si>
  <si>
    <t>2018-19
Audited</t>
  </si>
  <si>
    <t>2019/20
Actual</t>
  </si>
  <si>
    <t>2020-21
Budget</t>
  </si>
  <si>
    <t>Bank Reconciliation - 31 March 2020 (Year End)</t>
  </si>
  <si>
    <t>Opening Balance 1 April 2019</t>
  </si>
  <si>
    <t>ELPC Donation for Remembrance</t>
  </si>
  <si>
    <t>2020-21 Budget</t>
  </si>
  <si>
    <t>Total Cost at year end 31/3/20
(Annual return value)</t>
  </si>
  <si>
    <t>RHB0090849</t>
  </si>
  <si>
    <t>CARD</t>
  </si>
  <si>
    <t>Tesco</t>
  </si>
  <si>
    <t>Food &amp; drink for Village Meeting</t>
  </si>
  <si>
    <t>IB</t>
  </si>
  <si>
    <t>SSALC</t>
  </si>
  <si>
    <t>Elections Briefing Course - Feb 2019</t>
  </si>
  <si>
    <t>Wyevale Garden Centres</t>
  </si>
  <si>
    <t>Thank you - intrenal audit</t>
  </si>
  <si>
    <t>Citizens Advice</t>
  </si>
  <si>
    <t>S137 Donation</t>
  </si>
  <si>
    <t>WSALC</t>
  </si>
  <si>
    <t>WSALC &amp; NALC Subscription</t>
  </si>
  <si>
    <t>Came &amp; Co</t>
  </si>
  <si>
    <t>Barclays Bank</t>
  </si>
  <si>
    <t>Interest</t>
  </si>
  <si>
    <t>LifeCentre</t>
  </si>
  <si>
    <t>Salary - June, July &amp; Aug</t>
  </si>
  <si>
    <t>Office Allowance July - Dec 2019</t>
  </si>
  <si>
    <t>Uncontested Election</t>
  </si>
  <si>
    <t>Wine for Village Meeting</t>
  </si>
  <si>
    <t>Peter Thomas (Hennings)</t>
  </si>
  <si>
    <t>SSALC Ltd</t>
  </si>
  <si>
    <t>3 x councillor training</t>
  </si>
  <si>
    <t>Sean Brockhurst</t>
  </si>
  <si>
    <t>Painting in Playground</t>
  </si>
  <si>
    <t>Neil Picaud</t>
  </si>
  <si>
    <t>03/07/219</t>
  </si>
  <si>
    <t>HMRC</t>
  </si>
  <si>
    <t>VAT rebate</t>
  </si>
  <si>
    <t>Peter Thomas</t>
  </si>
  <si>
    <t>Coffee Morning Proceeds - Defib</t>
  </si>
  <si>
    <t>Second Half Precept</t>
  </si>
  <si>
    <t>Teds at Heath End</t>
  </si>
  <si>
    <t>Wine and card - thank you for ex Councillor Chris Davies</t>
  </si>
  <si>
    <t>Wicksteed Leisure Ltd</t>
  </si>
  <si>
    <t>Salary - Sept, Oct, Nov</t>
  </si>
  <si>
    <t>3 Parishes Donation (agreed to be £300 at Sept 19 meeting)</t>
  </si>
  <si>
    <t>Proceeds of Coffee Morning (defibrilator)</t>
  </si>
  <si>
    <t>Grit Bins Ltd</t>
  </si>
  <si>
    <t>New Grit bin for Duncton Hill / Folly Lane</t>
  </si>
  <si>
    <t>Aurora Fireworks</t>
  </si>
  <si>
    <t>Duncton Village Fireworks</t>
  </si>
  <si>
    <t>Cash</t>
  </si>
  <si>
    <t>Fireworks Donations</t>
  </si>
  <si>
    <t>Proceeds of Xmas concert (defibrilator)</t>
  </si>
  <si>
    <t>Not expected to receive in 2020/21</t>
  </si>
  <si>
    <t xml:space="preserve">  </t>
  </si>
  <si>
    <t>Coffee Morning Proceeds (Defibrillator)</t>
  </si>
  <si>
    <t>Not included in 2020/21 budget</t>
  </si>
  <si>
    <t>Reserves</t>
  </si>
  <si>
    <t>Coffee Morning (defibrillator)</t>
  </si>
  <si>
    <t>Money raised in 19/20 towards a new defib</t>
  </si>
  <si>
    <t>ELPC NHB grant (Zip Wire)</t>
  </si>
  <si>
    <t>If not used for Zip Wire, it needs to be returned to CDC</t>
  </si>
  <si>
    <t>Stationery / Postage /  Misc</t>
  </si>
  <si>
    <t>Increase. Reserve for email renewal July 2023</t>
  </si>
  <si>
    <t>Hannah-Louise O'Callaghan</t>
  </si>
  <si>
    <r>
      <t xml:space="preserve">Assumes rate of pay increases from £14.96 to £15.41 as per NJC salary scale 31 </t>
    </r>
    <r>
      <rPr>
        <b/>
        <sz val="10"/>
        <color theme="1"/>
        <rFont val="Calibri"/>
        <family val="2"/>
        <scheme val="minor"/>
      </rPr>
      <t>(3% increase TBC with NJC)</t>
    </r>
  </si>
  <si>
    <t xml:space="preserve">Increase. Assumes £36 mth home office plus £4 mileage </t>
  </si>
  <si>
    <t>Take out as included in reserves</t>
  </si>
  <si>
    <t>Donations from 2019 event</t>
  </si>
  <si>
    <t>Website - emails and domain</t>
  </si>
  <si>
    <t>Increase by £100</t>
  </si>
  <si>
    <t>Reduce as new computer is allocated within general reserves</t>
  </si>
  <si>
    <t>Increase by £500 as potential playground maintainance</t>
  </si>
  <si>
    <t>Increase. Assumes 4 councillors attend training events</t>
  </si>
  <si>
    <t>Suggest 3% inflationary rise to £9,245. This equates to £40.73 per year for an average band D household</t>
  </si>
  <si>
    <t xml:space="preserve">Aim to have equivelent to 1 year's expenditure.  </t>
  </si>
  <si>
    <t>Actual general reserves will be £6,666, but should slowly build and aim for £10k.</t>
  </si>
  <si>
    <t xml:space="preserve">Chichester District Council </t>
  </si>
  <si>
    <t>Payroll</t>
  </si>
  <si>
    <t>New expense for payroll as not HMRC</t>
  </si>
  <si>
    <t>Ollie Hartley</t>
  </si>
  <si>
    <t>Salary Dec and Jan</t>
  </si>
  <si>
    <t>Three Parishes Magazine</t>
  </si>
  <si>
    <t>Parish Contribution</t>
  </si>
  <si>
    <t>DD</t>
  </si>
  <si>
    <t>Easy Space</t>
  </si>
  <si>
    <t>Domain renewal</t>
  </si>
  <si>
    <t>Duncton PCC (Church)</t>
  </si>
  <si>
    <t>S137 Duncton PCC (Church)</t>
  </si>
  <si>
    <t>Duncton Junior School</t>
  </si>
  <si>
    <t>Kent, Sussex, Surrey Air Ambulance</t>
  </si>
  <si>
    <t>Office Allowance Jan 2020</t>
  </si>
  <si>
    <t>Hamilton Cole</t>
  </si>
  <si>
    <t>TV repair, Village Hall</t>
  </si>
  <si>
    <t>Sylvia Beaufoy - Petworth Youth Association</t>
  </si>
  <si>
    <t>Card</t>
  </si>
  <si>
    <t>Heath End Stores</t>
  </si>
  <si>
    <t>Bottle of wine and card for John Mayes, thank you for village videos</t>
  </si>
  <si>
    <t>Richard Vobes</t>
  </si>
  <si>
    <t>Duncton Videos</t>
  </si>
  <si>
    <t>Jane Landstrom/HL O'Callaghan</t>
  </si>
  <si>
    <t>HL O'Callaghan</t>
  </si>
  <si>
    <t>Chi Payroll Services</t>
  </si>
  <si>
    <t>Payroll - Jan</t>
  </si>
  <si>
    <t>Office Allowance - Jan</t>
  </si>
  <si>
    <t>Mileage - Jan+handover meetings</t>
  </si>
  <si>
    <t>Mileage</t>
  </si>
  <si>
    <t>Payroll - Feb</t>
  </si>
  <si>
    <t>Office Allowance - Feb</t>
  </si>
  <si>
    <t>SO</t>
  </si>
  <si>
    <t>ICO</t>
  </si>
  <si>
    <t>Data Protection Fee</t>
  </si>
  <si>
    <t>OP</t>
  </si>
  <si>
    <t>Cllr Clifford</t>
  </si>
  <si>
    <t>Expenses for footpath signage</t>
  </si>
  <si>
    <t>Cllr Training Invoice 14078</t>
  </si>
  <si>
    <t>2019-20 FINAL</t>
  </si>
  <si>
    <t>Total</t>
  </si>
  <si>
    <t>Payroll - March</t>
  </si>
  <si>
    <t>Office Allowance - March</t>
  </si>
  <si>
    <t>New line in Budget for clarification</t>
  </si>
  <si>
    <t>Clerk Mileage &amp; Expenses</t>
  </si>
  <si>
    <t>YE 31 March 2020
£</t>
  </si>
  <si>
    <t>Detailed Explanation of variance where the 2020 figures is 15% less or more than 2019
(with £ amounts)</t>
  </si>
  <si>
    <t>VAT recovered in 2018-19 was £1778 vs £502 in 2019-20. Grant of £250 received from CDC in 2018-29 but not applicable in 2029-20</t>
  </si>
  <si>
    <t>New Clerk employed and less expenses incurred</t>
  </si>
  <si>
    <t>Due to VAT and grant income in 2018-19 which was not seen in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</si>
</sst>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164" formatCode="_-&quot;£&quot;* #,##0.00000_-;\-&quot;£&quot;* #,##0.00000_-;_-&quot;£&quot;* &quot;-&quot;??_-;_-@_-"/>
    <numFmt numFmtId="165" formatCode="_-&quot;£&quot;* #,##0.00_-;\ &quot;£&quot;* \(#,##0.00\)_-;_-&quot;£&quot;* &quot;-&quot;??_-;_-@_-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5" borderId="1" xfId="0" applyFont="1" applyFill="1" applyBorder="1"/>
    <xf numFmtId="44" fontId="1" fillId="5" borderId="1" xfId="0" applyNumberFormat="1" applyFont="1" applyFill="1" applyBorder="1"/>
    <xf numFmtId="0" fontId="2" fillId="5" borderId="1" xfId="0" applyFont="1" applyFill="1" applyBorder="1"/>
    <xf numFmtId="0" fontId="3" fillId="3" borderId="1" xfId="0" applyFont="1" applyFill="1" applyBorder="1"/>
    <xf numFmtId="44" fontId="2" fillId="5" borderId="1" xfId="0" applyNumberFormat="1" applyFont="1" applyFill="1" applyBorder="1"/>
    <xf numFmtId="44" fontId="3" fillId="3" borderId="1" xfId="0" applyNumberFormat="1" applyFont="1" applyFill="1" applyBorder="1"/>
    <xf numFmtId="0" fontId="3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4" borderId="1" xfId="0" applyFont="1" applyFill="1" applyBorder="1"/>
    <xf numFmtId="44" fontId="1" fillId="4" borderId="1" xfId="0" applyNumberFormat="1" applyFont="1" applyFill="1" applyBorder="1"/>
    <xf numFmtId="0" fontId="2" fillId="4" borderId="1" xfId="0" applyFont="1" applyFill="1" applyBorder="1"/>
    <xf numFmtId="44" fontId="2" fillId="4" borderId="1" xfId="0" applyNumberFormat="1" applyFont="1" applyFill="1" applyBorder="1"/>
    <xf numFmtId="0" fontId="4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5" fillId="4" borderId="1" xfId="0" applyFont="1" applyFill="1" applyBorder="1"/>
    <xf numFmtId="0" fontId="6" fillId="4" borderId="1" xfId="0" applyFont="1" applyFill="1" applyBorder="1"/>
    <xf numFmtId="0" fontId="7" fillId="2" borderId="1" xfId="0" applyFont="1" applyFill="1" applyBorder="1" applyAlignment="1">
      <alignment vertical="top" wrapText="1"/>
    </xf>
    <xf numFmtId="17" fontId="7" fillId="2" borderId="1" xfId="0" applyNumberFormat="1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vertical="top" wrapText="1"/>
    </xf>
    <xf numFmtId="165" fontId="1" fillId="6" borderId="1" xfId="0" applyNumberFormat="1" applyFont="1" applyFill="1" applyBorder="1"/>
    <xf numFmtId="165" fontId="1" fillId="4" borderId="1" xfId="0" applyNumberFormat="1" applyFont="1" applyFill="1" applyBorder="1"/>
    <xf numFmtId="165" fontId="2" fillId="4" borderId="1" xfId="0" applyNumberFormat="1" applyFont="1" applyFill="1" applyBorder="1"/>
    <xf numFmtId="165" fontId="1" fillId="5" borderId="1" xfId="0" applyNumberFormat="1" applyFont="1" applyFill="1" applyBorder="1"/>
    <xf numFmtId="165" fontId="2" fillId="5" borderId="1" xfId="0" applyNumberFormat="1" applyFont="1" applyFill="1" applyBorder="1"/>
    <xf numFmtId="165" fontId="2" fillId="6" borderId="1" xfId="0" applyNumberFormat="1" applyFont="1" applyFill="1" applyBorder="1"/>
    <xf numFmtId="165" fontId="7" fillId="7" borderId="1" xfId="0" applyNumberFormat="1" applyFont="1" applyFill="1" applyBorder="1" applyAlignment="1">
      <alignment vertical="top" wrapText="1"/>
    </xf>
    <xf numFmtId="0" fontId="4" fillId="0" borderId="0" xfId="0" applyFont="1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44" fontId="2" fillId="0" borderId="0" xfId="0" applyNumberFormat="1" applyFont="1"/>
    <xf numFmtId="44" fontId="2" fillId="0" borderId="2" xfId="0" applyNumberFormat="1" applyFont="1" applyBorder="1"/>
    <xf numFmtId="44" fontId="8" fillId="0" borderId="2" xfId="0" applyNumberFormat="1" applyFont="1" applyBorder="1"/>
    <xf numFmtId="42" fontId="1" fillId="0" borderId="0" xfId="0" applyNumberFormat="1" applyFont="1"/>
    <xf numFmtId="42" fontId="2" fillId="8" borderId="0" xfId="0" applyNumberFormat="1" applyFont="1" applyFill="1"/>
    <xf numFmtId="42" fontId="1" fillId="8" borderId="0" xfId="0" applyNumberFormat="1" applyFont="1" applyFill="1"/>
    <xf numFmtId="42" fontId="2" fillId="8" borderId="2" xfId="0" applyNumberFormat="1" applyFont="1" applyFill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5" fontId="11" fillId="4" borderId="1" xfId="0" applyNumberFormat="1" applyFont="1" applyFill="1" applyBorder="1"/>
    <xf numFmtId="165" fontId="6" fillId="4" borderId="1" xfId="0" applyNumberFormat="1" applyFont="1" applyFill="1" applyBorder="1"/>
    <xf numFmtId="165" fontId="2" fillId="10" borderId="1" xfId="0" applyNumberFormat="1" applyFont="1" applyFill="1" applyBorder="1"/>
    <xf numFmtId="0" fontId="7" fillId="11" borderId="1" xfId="0" applyFont="1" applyFill="1" applyBorder="1" applyAlignment="1">
      <alignment vertical="top" wrapText="1"/>
    </xf>
    <xf numFmtId="165" fontId="1" fillId="10" borderId="1" xfId="0" applyNumberFormat="1" applyFont="1" applyFill="1" applyBorder="1"/>
    <xf numFmtId="165" fontId="6" fillId="10" borderId="1" xfId="0" applyNumberFormat="1" applyFont="1" applyFill="1" applyBorder="1"/>
    <xf numFmtId="44" fontId="1" fillId="10" borderId="1" xfId="0" applyNumberFormat="1" applyFont="1" applyFill="1" applyBorder="1"/>
    <xf numFmtId="165" fontId="1" fillId="0" borderId="1" xfId="0" applyNumberFormat="1" applyFont="1" applyBorder="1"/>
    <xf numFmtId="0" fontId="9" fillId="4" borderId="1" xfId="0" applyFont="1" applyFill="1" applyBorder="1"/>
    <xf numFmtId="0" fontId="12" fillId="4" borderId="1" xfId="0" applyFont="1" applyFill="1" applyBorder="1"/>
    <xf numFmtId="0" fontId="13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/>
    <xf numFmtId="44" fontId="14" fillId="5" borderId="1" xfId="0" applyNumberFormat="1" applyFont="1" applyFill="1" applyBorder="1"/>
    <xf numFmtId="44" fontId="15" fillId="5" borderId="1" xfId="0" applyNumberFormat="1" applyFont="1" applyFill="1" applyBorder="1"/>
    <xf numFmtId="0" fontId="14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0" fontId="15" fillId="5" borderId="1" xfId="0" applyFont="1" applyFill="1" applyBorder="1"/>
    <xf numFmtId="44" fontId="15" fillId="4" borderId="1" xfId="0" applyNumberFormat="1" applyFont="1" applyFill="1" applyBorder="1"/>
    <xf numFmtId="44" fontId="16" fillId="3" borderId="1" xfId="0" applyNumberFormat="1" applyFont="1" applyFill="1" applyBorder="1"/>
    <xf numFmtId="0" fontId="15" fillId="5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top" wrapText="1"/>
    </xf>
    <xf numFmtId="14" fontId="14" fillId="4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/>
    <xf numFmtId="44" fontId="14" fillId="4" borderId="1" xfId="0" applyNumberFormat="1" applyFont="1" applyFill="1" applyBorder="1"/>
    <xf numFmtId="164" fontId="14" fillId="5" borderId="1" xfId="0" applyNumberFormat="1" applyFont="1" applyFill="1" applyBorder="1"/>
    <xf numFmtId="0" fontId="17" fillId="2" borderId="1" xfId="0" applyFont="1" applyFill="1" applyBorder="1" applyAlignment="1">
      <alignment vertical="top" wrapText="1"/>
    </xf>
    <xf numFmtId="0" fontId="18" fillId="0" borderId="0" xfId="0" applyFont="1"/>
    <xf numFmtId="165" fontId="19" fillId="6" borderId="1" xfId="0" applyNumberFormat="1" applyFont="1" applyFill="1" applyBorder="1"/>
    <xf numFmtId="165" fontId="19" fillId="5" borderId="1" xfId="0" applyNumberFormat="1" applyFont="1" applyFill="1" applyBorder="1"/>
    <xf numFmtId="165" fontId="21" fillId="6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165" fontId="9" fillId="4" borderId="1" xfId="0" applyNumberFormat="1" applyFont="1" applyFill="1" applyBorder="1"/>
    <xf numFmtId="0" fontId="7" fillId="12" borderId="1" xfId="0" applyFont="1" applyFill="1" applyBorder="1" applyAlignment="1">
      <alignment vertical="top" wrapText="1"/>
    </xf>
    <xf numFmtId="165" fontId="19" fillId="13" borderId="1" xfId="0" applyNumberFormat="1" applyFont="1" applyFill="1" applyBorder="1"/>
    <xf numFmtId="165" fontId="21" fillId="13" borderId="1" xfId="0" applyNumberFormat="1" applyFont="1" applyFill="1" applyBorder="1"/>
    <xf numFmtId="0" fontId="18" fillId="13" borderId="0" xfId="0" applyFont="1" applyFill="1"/>
    <xf numFmtId="165" fontId="19" fillId="14" borderId="1" xfId="0" applyNumberFormat="1" applyFont="1" applyFill="1" applyBorder="1"/>
    <xf numFmtId="165" fontId="21" fillId="14" borderId="1" xfId="0" applyNumberFormat="1" applyFont="1" applyFill="1" applyBorder="1"/>
    <xf numFmtId="0" fontId="18" fillId="14" borderId="0" xfId="0" applyFont="1" applyFill="1"/>
    <xf numFmtId="165" fontId="1" fillId="13" borderId="1" xfId="0" applyNumberFormat="1" applyFont="1" applyFill="1" applyBorder="1"/>
    <xf numFmtId="165" fontId="2" fillId="13" borderId="1" xfId="0" applyNumberFormat="1" applyFont="1" applyFill="1" applyBorder="1"/>
    <xf numFmtId="0" fontId="18" fillId="0" borderId="0" xfId="0" applyFont="1" applyAlignment="1">
      <alignment wrapText="1"/>
    </xf>
    <xf numFmtId="0" fontId="17" fillId="15" borderId="1" xfId="0" applyFont="1" applyFill="1" applyBorder="1" applyAlignment="1">
      <alignment vertical="top" wrapText="1"/>
    </xf>
    <xf numFmtId="165" fontId="19" fillId="9" borderId="1" xfId="0" applyNumberFormat="1" applyFont="1" applyFill="1" applyBorder="1" applyAlignment="1">
      <alignment wrapText="1"/>
    </xf>
    <xf numFmtId="165" fontId="21" fillId="9" borderId="1" xfId="0" applyNumberFormat="1" applyFont="1" applyFill="1" applyBorder="1" applyAlignment="1">
      <alignment wrapText="1"/>
    </xf>
    <xf numFmtId="0" fontId="18" fillId="9" borderId="0" xfId="0" applyFont="1" applyFill="1" applyAlignment="1">
      <alignment wrapText="1"/>
    </xf>
    <xf numFmtId="165" fontId="1" fillId="9" borderId="1" xfId="0" applyNumberFormat="1" applyFont="1" applyFill="1" applyBorder="1" applyAlignment="1">
      <alignment wrapText="1"/>
    </xf>
    <xf numFmtId="165" fontId="2" fillId="14" borderId="1" xfId="0" applyNumberFormat="1" applyFont="1" applyFill="1" applyBorder="1"/>
    <xf numFmtId="49" fontId="1" fillId="9" borderId="1" xfId="0" applyNumberFormat="1" applyFont="1" applyFill="1" applyBorder="1" applyAlignment="1">
      <alignment wrapText="1"/>
    </xf>
    <xf numFmtId="0" fontId="10" fillId="0" borderId="0" xfId="0" applyFont="1"/>
    <xf numFmtId="0" fontId="1" fillId="4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44" fontId="1" fillId="0" borderId="1" xfId="0" applyNumberFormat="1" applyFont="1" applyBorder="1"/>
    <xf numFmtId="165" fontId="7" fillId="4" borderId="1" xfId="0" applyNumberFormat="1" applyFont="1" applyFill="1" applyBorder="1"/>
    <xf numFmtId="0" fontId="1" fillId="0" borderId="0" xfId="0" applyFont="1" applyAlignment="1">
      <alignment wrapText="1"/>
    </xf>
    <xf numFmtId="165" fontId="6" fillId="0" borderId="1" xfId="0" applyNumberFormat="1" applyFont="1" applyBorder="1"/>
    <xf numFmtId="165" fontId="7" fillId="12" borderId="1" xfId="0" applyNumberFormat="1" applyFont="1" applyFill="1" applyBorder="1" applyAlignment="1">
      <alignment vertical="top" wrapText="1"/>
    </xf>
    <xf numFmtId="44" fontId="1" fillId="13" borderId="1" xfId="0" applyNumberFormat="1" applyFont="1" applyFill="1" applyBorder="1"/>
    <xf numFmtId="165" fontId="6" fillId="16" borderId="1" xfId="0" applyNumberFormat="1" applyFont="1" applyFill="1" applyBorder="1"/>
    <xf numFmtId="165" fontId="2" fillId="16" borderId="1" xfId="0" applyNumberFormat="1" applyFont="1" applyFill="1" applyBorder="1"/>
    <xf numFmtId="165" fontId="7" fillId="16" borderId="1" xfId="0" applyNumberFormat="1" applyFont="1" applyFill="1" applyBorder="1"/>
    <xf numFmtId="44" fontId="6" fillId="16" borderId="1" xfId="0" applyNumberFormat="1" applyFont="1" applyFill="1" applyBorder="1"/>
    <xf numFmtId="0" fontId="7" fillId="17" borderId="1" xfId="0" applyFont="1" applyFill="1" applyBorder="1" applyAlignment="1">
      <alignment vertical="top" wrapText="1"/>
    </xf>
    <xf numFmtId="165" fontId="7" fillId="17" borderId="1" xfId="0" applyNumberFormat="1" applyFont="1" applyFill="1" applyBorder="1" applyAlignment="1">
      <alignment vertical="top" wrapText="1"/>
    </xf>
    <xf numFmtId="0" fontId="2" fillId="14" borderId="6" xfId="0" applyFont="1" applyFill="1" applyBorder="1" applyAlignment="1">
      <alignment wrapText="1"/>
    </xf>
    <xf numFmtId="0" fontId="1" fillId="14" borderId="7" xfId="0" applyFont="1" applyFill="1" applyBorder="1" applyAlignment="1">
      <alignment wrapText="1"/>
    </xf>
    <xf numFmtId="44" fontId="1" fillId="14" borderId="7" xfId="0" applyNumberFormat="1" applyFont="1" applyFill="1" applyBorder="1" applyAlignment="1">
      <alignment wrapText="1"/>
    </xf>
    <xf numFmtId="44" fontId="1" fillId="14" borderId="14" xfId="0" applyNumberFormat="1" applyFont="1" applyFill="1" applyBorder="1" applyAlignment="1">
      <alignment wrapText="1"/>
    </xf>
    <xf numFmtId="15" fontId="1" fillId="0" borderId="9" xfId="0" applyNumberFormat="1" applyFont="1" applyBorder="1" applyAlignment="1">
      <alignment wrapText="1"/>
    </xf>
    <xf numFmtId="44" fontId="1" fillId="0" borderId="9" xfId="0" applyNumberFormat="1" applyFont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2" fillId="14" borderId="4" xfId="0" applyFont="1" applyFill="1" applyBorder="1" applyAlignment="1">
      <alignment wrapText="1"/>
    </xf>
    <xf numFmtId="44" fontId="2" fillId="14" borderId="4" xfId="0" applyNumberFormat="1" applyFont="1" applyFill="1" applyBorder="1" applyAlignment="1">
      <alignment wrapText="1"/>
    </xf>
    <xf numFmtId="44" fontId="2" fillId="14" borderId="14" xfId="0" applyNumberFormat="1" applyFont="1" applyFill="1" applyBorder="1" applyAlignment="1">
      <alignment wrapText="1"/>
    </xf>
    <xf numFmtId="44" fontId="1" fillId="0" borderId="12" xfId="0" applyNumberFormat="1" applyFont="1" applyBorder="1" applyAlignment="1">
      <alignment wrapText="1"/>
    </xf>
    <xf numFmtId="17" fontId="1" fillId="0" borderId="13" xfId="0" applyNumberFormat="1" applyFont="1" applyBorder="1" applyAlignment="1">
      <alignment wrapText="1"/>
    </xf>
    <xf numFmtId="44" fontId="1" fillId="0" borderId="13" xfId="0" applyNumberFormat="1" applyFont="1" applyBorder="1" applyAlignment="1">
      <alignment wrapText="1"/>
    </xf>
    <xf numFmtId="44" fontId="1" fillId="0" borderId="11" xfId="0" applyNumberFormat="1" applyFont="1" applyBorder="1" applyAlignment="1">
      <alignment wrapText="1"/>
    </xf>
    <xf numFmtId="0" fontId="2" fillId="14" borderId="7" xfId="0" applyFont="1" applyFill="1" applyBorder="1" applyAlignment="1">
      <alignment wrapText="1"/>
    </xf>
    <xf numFmtId="44" fontId="2" fillId="14" borderId="7" xfId="0" applyNumberFormat="1" applyFont="1" applyFill="1" applyBorder="1" applyAlignment="1">
      <alignment wrapText="1"/>
    </xf>
    <xf numFmtId="15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17" fontId="1" fillId="0" borderId="13" xfId="0" applyNumberFormat="1" applyFont="1" applyBorder="1" applyAlignment="1">
      <alignment horizontal="right" wrapText="1"/>
    </xf>
    <xf numFmtId="17" fontId="1" fillId="0" borderId="11" xfId="0" applyNumberFormat="1" applyFont="1" applyBorder="1" applyAlignment="1">
      <alignment horizontal="right" wrapText="1"/>
    </xf>
    <xf numFmtId="44" fontId="1" fillId="0" borderId="0" xfId="0" applyNumberFormat="1" applyFont="1" applyAlignment="1">
      <alignment wrapText="1"/>
    </xf>
    <xf numFmtId="0" fontId="2" fillId="19" borderId="17" xfId="0" applyFont="1" applyFill="1" applyBorder="1" applyAlignment="1">
      <alignment wrapText="1"/>
    </xf>
    <xf numFmtId="44" fontId="2" fillId="19" borderId="17" xfId="0" applyNumberFormat="1" applyFont="1" applyFill="1" applyBorder="1" applyAlignment="1">
      <alignment wrapText="1"/>
    </xf>
    <xf numFmtId="0" fontId="2" fillId="14" borderId="18" xfId="0" applyFont="1" applyFill="1" applyBorder="1" applyAlignment="1">
      <alignment wrapText="1"/>
    </xf>
    <xf numFmtId="0" fontId="2" fillId="18" borderId="18" xfId="0" applyFont="1" applyFill="1" applyBorder="1" applyAlignment="1">
      <alignment wrapText="1"/>
    </xf>
    <xf numFmtId="0" fontId="2" fillId="18" borderId="16" xfId="0" applyFont="1" applyFill="1" applyBorder="1" applyAlignment="1">
      <alignment wrapText="1"/>
    </xf>
    <xf numFmtId="0" fontId="2" fillId="18" borderId="4" xfId="0" applyFont="1" applyFill="1" applyBorder="1" applyAlignment="1">
      <alignment wrapText="1"/>
    </xf>
    <xf numFmtId="44" fontId="2" fillId="18" borderId="4" xfId="0" applyNumberFormat="1" applyFont="1" applyFill="1" applyBorder="1" applyAlignment="1">
      <alignment wrapText="1"/>
    </xf>
    <xf numFmtId="17" fontId="1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7" fontId="1" fillId="0" borderId="9" xfId="0" applyNumberFormat="1" applyFont="1" applyBorder="1" applyAlignment="1">
      <alignment wrapText="1"/>
    </xf>
    <xf numFmtId="44" fontId="2" fillId="0" borderId="0" xfId="0" applyNumberFormat="1" applyFont="1" applyAlignment="1">
      <alignment wrapText="1"/>
    </xf>
    <xf numFmtId="0" fontId="2" fillId="14" borderId="20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44" fontId="2" fillId="14" borderId="21" xfId="0" applyNumberFormat="1" applyFont="1" applyFill="1" applyBorder="1" applyAlignment="1">
      <alignment wrapText="1"/>
    </xf>
    <xf numFmtId="41" fontId="10" fillId="20" borderId="13" xfId="0" applyNumberFormat="1" applyFont="1" applyFill="1" applyBorder="1" applyAlignment="1">
      <alignment wrapText="1"/>
    </xf>
    <xf numFmtId="41" fontId="0" fillId="8" borderId="13" xfId="0" applyNumberFormat="1" applyFill="1" applyBorder="1"/>
    <xf numFmtId="41" fontId="0" fillId="8" borderId="0" xfId="0" applyNumberFormat="1" applyFill="1"/>
    <xf numFmtId="41" fontId="0" fillId="13" borderId="13" xfId="0" applyNumberFormat="1" applyFill="1" applyBorder="1"/>
    <xf numFmtId="41" fontId="10" fillId="10" borderId="13" xfId="0" applyNumberFormat="1" applyFont="1" applyFill="1" applyBorder="1" applyAlignment="1">
      <alignment wrapText="1"/>
    </xf>
    <xf numFmtId="41" fontId="0" fillId="14" borderId="13" xfId="0" applyNumberFormat="1" applyFill="1" applyBorder="1"/>
    <xf numFmtId="41" fontId="0" fillId="14" borderId="0" xfId="0" applyNumberFormat="1" applyFill="1"/>
    <xf numFmtId="166" fontId="0" fillId="13" borderId="13" xfId="0" applyNumberFormat="1" applyFill="1" applyBorder="1"/>
    <xf numFmtId="0" fontId="0" fillId="13" borderId="0" xfId="0" applyFill="1"/>
    <xf numFmtId="0" fontId="10" fillId="12" borderId="13" xfId="0" applyFont="1" applyFill="1" applyBorder="1" applyAlignment="1">
      <alignment wrapText="1"/>
    </xf>
    <xf numFmtId="166" fontId="10" fillId="22" borderId="13" xfId="0" applyNumberFormat="1" applyFont="1" applyFill="1" applyBorder="1" applyAlignment="1">
      <alignment wrapText="1"/>
    </xf>
    <xf numFmtId="166" fontId="0" fillId="23" borderId="13" xfId="0" applyNumberFormat="1" applyFill="1" applyBorder="1"/>
    <xf numFmtId="166" fontId="0" fillId="23" borderId="0" xfId="0" applyNumberFormat="1" applyFill="1"/>
    <xf numFmtId="0" fontId="10" fillId="21" borderId="13" xfId="0" applyFont="1" applyFill="1" applyBorder="1" applyAlignment="1">
      <alignment wrapText="1"/>
    </xf>
    <xf numFmtId="0" fontId="10" fillId="21" borderId="0" xfId="0" applyFont="1" applyFill="1" applyAlignment="1">
      <alignment wrapText="1"/>
    </xf>
    <xf numFmtId="0" fontId="10" fillId="9" borderId="13" xfId="0" applyFont="1" applyFill="1" applyBorder="1" applyAlignment="1">
      <alignment wrapText="1"/>
    </xf>
    <xf numFmtId="0" fontId="10" fillId="9" borderId="0" xfId="0" applyFont="1" applyFill="1" applyAlignment="1">
      <alignment wrapText="1"/>
    </xf>
    <xf numFmtId="0" fontId="10" fillId="0" borderId="0" xfId="0" applyFont="1" applyAlignment="1">
      <alignment wrapText="1"/>
    </xf>
    <xf numFmtId="41" fontId="0" fillId="0" borderId="0" xfId="0" applyNumberFormat="1"/>
    <xf numFmtId="166" fontId="0" fillId="0" borderId="0" xfId="0" applyNumberFormat="1"/>
    <xf numFmtId="0" fontId="0" fillId="0" borderId="23" xfId="0" applyBorder="1"/>
    <xf numFmtId="0" fontId="0" fillId="21" borderId="13" xfId="0" applyFill="1" applyBorder="1" applyAlignment="1">
      <alignment wrapText="1"/>
    </xf>
    <xf numFmtId="0" fontId="0" fillId="0" borderId="0" xfId="0" applyAlignment="1">
      <alignment wrapText="1"/>
    </xf>
    <xf numFmtId="0" fontId="0" fillId="21" borderId="0" xfId="0" applyFill="1" applyAlignment="1">
      <alignment wrapText="1"/>
    </xf>
    <xf numFmtId="44" fontId="6" fillId="0" borderId="1" xfId="0" applyNumberFormat="1" applyFont="1" applyBorder="1"/>
    <xf numFmtId="0" fontId="7" fillId="10" borderId="1" xfId="0" applyFont="1" applyFill="1" applyBorder="1" applyAlignment="1">
      <alignment vertical="top" wrapText="1"/>
    </xf>
    <xf numFmtId="165" fontId="19" fillId="0" borderId="1" xfId="0" applyNumberFormat="1" applyFont="1" applyBorder="1"/>
    <xf numFmtId="165" fontId="19" fillId="0" borderId="1" xfId="0" applyNumberFormat="1" applyFont="1" applyBorder="1" applyAlignment="1">
      <alignment wrapText="1"/>
    </xf>
    <xf numFmtId="42" fontId="2" fillId="18" borderId="4" xfId="0" applyNumberFormat="1" applyFont="1" applyFill="1" applyBorder="1" applyAlignment="1">
      <alignment wrapText="1"/>
    </xf>
    <xf numFmtId="42" fontId="2" fillId="12" borderId="4" xfId="0" applyNumberFormat="1" applyFont="1" applyFill="1" applyBorder="1" applyAlignment="1">
      <alignment wrapText="1"/>
    </xf>
    <xf numFmtId="42" fontId="1" fillId="14" borderId="7" xfId="0" applyNumberFormat="1" applyFont="1" applyFill="1" applyBorder="1" applyAlignment="1">
      <alignment wrapText="1"/>
    </xf>
    <xf numFmtId="42" fontId="1" fillId="14" borderId="16" xfId="0" applyNumberFormat="1" applyFont="1" applyFill="1" applyBorder="1" applyAlignment="1">
      <alignment wrapText="1"/>
    </xf>
    <xf numFmtId="42" fontId="1" fillId="14" borderId="4" xfId="0" applyNumberFormat="1" applyFont="1" applyFill="1" applyBorder="1" applyAlignment="1">
      <alignment wrapText="1"/>
    </xf>
    <xf numFmtId="42" fontId="1" fillId="0" borderId="9" xfId="0" applyNumberFormat="1" applyFont="1" applyBorder="1" applyAlignment="1">
      <alignment wrapText="1"/>
    </xf>
    <xf numFmtId="42" fontId="2" fillId="14" borderId="4" xfId="0" applyNumberFormat="1" applyFont="1" applyFill="1" applyBorder="1" applyAlignment="1">
      <alignment wrapText="1"/>
    </xf>
    <xf numFmtId="42" fontId="1" fillId="0" borderId="12" xfId="0" applyNumberFormat="1" applyFont="1" applyBorder="1" applyAlignment="1">
      <alignment wrapText="1"/>
    </xf>
    <xf numFmtId="42" fontId="1" fillId="0" borderId="13" xfId="0" applyNumberFormat="1" applyFont="1" applyBorder="1" applyAlignment="1">
      <alignment wrapText="1"/>
    </xf>
    <xf numFmtId="42" fontId="2" fillId="14" borderId="19" xfId="0" applyNumberFormat="1" applyFont="1" applyFill="1" applyBorder="1" applyAlignment="1">
      <alignment wrapText="1"/>
    </xf>
    <xf numFmtId="42" fontId="2" fillId="14" borderId="7" xfId="0" applyNumberFormat="1" applyFont="1" applyFill="1" applyBorder="1" applyAlignment="1">
      <alignment wrapText="1"/>
    </xf>
    <xf numFmtId="42" fontId="1" fillId="0" borderId="11" xfId="0" applyNumberFormat="1" applyFont="1" applyBorder="1" applyAlignment="1">
      <alignment wrapText="1"/>
    </xf>
    <xf numFmtId="42" fontId="1" fillId="0" borderId="0" xfId="0" applyNumberFormat="1" applyFont="1" applyAlignment="1">
      <alignment wrapText="1"/>
    </xf>
    <xf numFmtId="42" fontId="1" fillId="0" borderId="9" xfId="0" applyNumberFormat="1" applyFont="1" applyBorder="1"/>
    <xf numFmtId="42" fontId="2" fillId="0" borderId="0" xfId="0" applyNumberFormat="1" applyFont="1" applyAlignment="1">
      <alignment wrapText="1"/>
    </xf>
    <xf numFmtId="42" fontId="2" fillId="19" borderId="17" xfId="0" applyNumberFormat="1" applyFont="1" applyFill="1" applyBorder="1" applyAlignment="1">
      <alignment wrapText="1"/>
    </xf>
    <xf numFmtId="42" fontId="2" fillId="12" borderId="17" xfId="0" applyNumberFormat="1" applyFont="1" applyFill="1" applyBorder="1" applyAlignment="1">
      <alignment wrapText="1"/>
    </xf>
    <xf numFmtId="42" fontId="0" fillId="0" borderId="0" xfId="0" applyNumberFormat="1"/>
    <xf numFmtId="42" fontId="2" fillId="18" borderId="5" xfId="0" applyNumberFormat="1" applyFont="1" applyFill="1" applyBorder="1" applyAlignment="1">
      <alignment wrapText="1"/>
    </xf>
    <xf numFmtId="42" fontId="1" fillId="14" borderId="14" xfId="0" applyNumberFormat="1" applyFont="1" applyFill="1" applyBorder="1" applyAlignment="1">
      <alignment wrapText="1"/>
    </xf>
    <xf numFmtId="42" fontId="2" fillId="14" borderId="5" xfId="0" applyNumberFormat="1" applyFont="1" applyFill="1" applyBorder="1" applyAlignment="1">
      <alignment wrapText="1"/>
    </xf>
    <xf numFmtId="42" fontId="1" fillId="14" borderId="8" xfId="0" applyNumberFormat="1" applyFont="1" applyFill="1" applyBorder="1" applyAlignment="1">
      <alignment wrapText="1"/>
    </xf>
    <xf numFmtId="42" fontId="2" fillId="14" borderId="22" xfId="0" applyNumberFormat="1" applyFont="1" applyFill="1" applyBorder="1" applyAlignment="1">
      <alignment wrapText="1"/>
    </xf>
    <xf numFmtId="42" fontId="2" fillId="14" borderId="8" xfId="0" applyNumberFormat="1" applyFont="1" applyFill="1" applyBorder="1" applyAlignment="1">
      <alignment wrapText="1"/>
    </xf>
    <xf numFmtId="42" fontId="1" fillId="0" borderId="15" xfId="0" applyNumberFormat="1" applyFont="1" applyBorder="1" applyAlignment="1">
      <alignment wrapText="1"/>
    </xf>
    <xf numFmtId="165" fontId="2" fillId="9" borderId="1" xfId="0" applyNumberFormat="1" applyFont="1" applyFill="1" applyBorder="1" applyAlignment="1">
      <alignment wrapText="1"/>
    </xf>
    <xf numFmtId="44" fontId="1" fillId="0" borderId="24" xfId="0" applyNumberFormat="1" applyFont="1" applyBorder="1" applyAlignment="1">
      <alignment wrapText="1"/>
    </xf>
    <xf numFmtId="42" fontId="1" fillId="0" borderId="24" xfId="0" applyNumberFormat="1" applyFont="1" applyBorder="1" applyAlignment="1">
      <alignment wrapText="1"/>
    </xf>
    <xf numFmtId="165" fontId="1" fillId="0" borderId="1" xfId="0" applyNumberFormat="1" applyFont="1" applyFill="1" applyBorder="1"/>
    <xf numFmtId="0" fontId="1" fillId="0" borderId="13" xfId="0" applyNumberFormat="1" applyFont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19" fillId="5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8"/>
  <sheetViews>
    <sheetView workbookViewId="0">
      <pane ySplit="1" topLeftCell="A28" activePane="bottomLeft" state="frozen"/>
      <selection pane="bottomLeft" activeCell="D19" sqref="D19"/>
    </sheetView>
  </sheetViews>
  <sheetFormatPr defaultRowHeight="15" x14ac:dyDescent="0.25"/>
  <cols>
    <col min="1" max="1" width="22.28515625" style="93" customWidth="1"/>
    <col min="2" max="2" width="11" style="78" bestFit="1" customWidth="1"/>
    <col min="3" max="3" width="11" style="87" bestFit="1" customWidth="1"/>
    <col min="4" max="4" width="12" style="87" bestFit="1" customWidth="1"/>
    <col min="5" max="5" width="12" style="87" customWidth="1"/>
    <col min="6" max="6" width="12" style="90" bestFit="1" customWidth="1"/>
    <col min="7" max="7" width="19.5703125" style="97" customWidth="1"/>
    <col min="8" max="16384" width="9.140625" style="78"/>
  </cols>
  <sheetData>
    <row r="1" spans="1:7" ht="25.5" x14ac:dyDescent="0.25">
      <c r="A1" s="77" t="s">
        <v>22</v>
      </c>
      <c r="B1" s="22" t="s">
        <v>203</v>
      </c>
      <c r="C1" s="84" t="s">
        <v>181</v>
      </c>
      <c r="D1" s="84" t="s">
        <v>320</v>
      </c>
      <c r="E1" s="84"/>
      <c r="F1" s="178" t="s">
        <v>209</v>
      </c>
      <c r="G1" s="94" t="s">
        <v>129</v>
      </c>
    </row>
    <row r="2" spans="1:7" ht="77.25" x14ac:dyDescent="0.25">
      <c r="A2" s="211" t="s">
        <v>17</v>
      </c>
      <c r="B2" s="79">
        <v>8800</v>
      </c>
      <c r="C2" s="85">
        <v>8976</v>
      </c>
      <c r="D2" s="85">
        <v>8976</v>
      </c>
      <c r="E2" s="85"/>
      <c r="F2" s="88">
        <v>9245</v>
      </c>
      <c r="G2" s="100" t="s">
        <v>278</v>
      </c>
    </row>
    <row r="3" spans="1:7" ht="26.25" x14ac:dyDescent="0.25">
      <c r="A3" s="211" t="s">
        <v>19</v>
      </c>
      <c r="B3" s="79">
        <v>1778.35</v>
      </c>
      <c r="C3" s="85">
        <v>440</v>
      </c>
      <c r="D3" s="85">
        <v>502.36</v>
      </c>
      <c r="E3" s="85"/>
      <c r="F3" s="88">
        <v>0</v>
      </c>
      <c r="G3" s="98" t="s">
        <v>260</v>
      </c>
    </row>
    <row r="4" spans="1:7" ht="26.25" x14ac:dyDescent="0.25">
      <c r="A4" s="211" t="s">
        <v>30</v>
      </c>
      <c r="B4" s="79">
        <v>24.25</v>
      </c>
      <c r="C4" s="85">
        <v>0</v>
      </c>
      <c r="D4" s="85">
        <v>23.55</v>
      </c>
      <c r="E4" s="85"/>
      <c r="F4" s="88">
        <v>0</v>
      </c>
      <c r="G4" s="98" t="s">
        <v>260</v>
      </c>
    </row>
    <row r="5" spans="1:7" x14ac:dyDescent="0.25">
      <c r="A5" s="211"/>
      <c r="B5" s="79"/>
      <c r="C5" s="85"/>
      <c r="D5" s="85"/>
      <c r="E5" s="85"/>
      <c r="F5" s="88"/>
      <c r="G5" s="95"/>
    </row>
    <row r="6" spans="1:7" x14ac:dyDescent="0.25">
      <c r="A6" s="212" t="s">
        <v>6</v>
      </c>
      <c r="B6" s="79"/>
      <c r="C6" s="85"/>
      <c r="D6" s="85"/>
      <c r="E6" s="85"/>
      <c r="F6" s="88"/>
      <c r="G6" s="98"/>
    </row>
    <row r="7" spans="1:7" ht="26.25" x14ac:dyDescent="0.25">
      <c r="A7" s="102" t="s">
        <v>281</v>
      </c>
      <c r="B7" s="79">
        <v>250</v>
      </c>
      <c r="C7" s="85">
        <v>0</v>
      </c>
      <c r="D7" s="85">
        <v>0</v>
      </c>
      <c r="E7" s="85"/>
      <c r="F7" s="88">
        <v>0</v>
      </c>
      <c r="G7" s="98" t="s">
        <v>257</v>
      </c>
    </row>
    <row r="8" spans="1:7" ht="26.25" x14ac:dyDescent="0.25">
      <c r="A8" s="211" t="s">
        <v>112</v>
      </c>
      <c r="B8" s="79">
        <v>0</v>
      </c>
      <c r="C8" s="85">
        <v>0</v>
      </c>
      <c r="D8" s="85">
        <v>0</v>
      </c>
      <c r="E8" s="85"/>
      <c r="F8" s="88">
        <v>0</v>
      </c>
      <c r="G8" s="98" t="s">
        <v>257</v>
      </c>
    </row>
    <row r="9" spans="1:7" ht="26.25" x14ac:dyDescent="0.25">
      <c r="A9" s="211" t="s">
        <v>113</v>
      </c>
      <c r="B9" s="79">
        <v>0</v>
      </c>
      <c r="C9" s="85">
        <v>0</v>
      </c>
      <c r="D9" s="85">
        <v>0</v>
      </c>
      <c r="E9" s="85"/>
      <c r="F9" s="88">
        <v>0</v>
      </c>
      <c r="G9" s="98" t="s">
        <v>257</v>
      </c>
    </row>
    <row r="10" spans="1:7" x14ac:dyDescent="0.25">
      <c r="A10" s="211"/>
      <c r="B10" s="79"/>
      <c r="C10" s="85"/>
      <c r="D10" s="85"/>
      <c r="E10" s="85"/>
      <c r="F10" s="88"/>
      <c r="G10" s="95"/>
    </row>
    <row r="11" spans="1:7" x14ac:dyDescent="0.25">
      <c r="A11" s="212" t="s">
        <v>7</v>
      </c>
      <c r="B11" s="79"/>
      <c r="C11" s="85"/>
      <c r="D11" s="85"/>
      <c r="E11" s="85"/>
      <c r="F11" s="88"/>
      <c r="G11" s="95"/>
    </row>
    <row r="12" spans="1:7" ht="26.25" x14ac:dyDescent="0.25">
      <c r="A12" s="102" t="s">
        <v>184</v>
      </c>
      <c r="B12" s="79">
        <v>672.55</v>
      </c>
      <c r="C12" s="85">
        <v>0</v>
      </c>
      <c r="D12" s="85">
        <v>710.56</v>
      </c>
      <c r="E12" s="85"/>
      <c r="F12" s="88">
        <v>0</v>
      </c>
      <c r="G12" s="98" t="s">
        <v>260</v>
      </c>
    </row>
    <row r="13" spans="1:7" ht="26.25" x14ac:dyDescent="0.25">
      <c r="A13" s="102" t="s">
        <v>208</v>
      </c>
      <c r="B13" s="79">
        <v>250</v>
      </c>
      <c r="C13" s="85">
        <v>0</v>
      </c>
      <c r="D13" s="85">
        <v>0</v>
      </c>
      <c r="E13" s="85"/>
      <c r="F13" s="88"/>
      <c r="G13" s="98" t="s">
        <v>257</v>
      </c>
    </row>
    <row r="14" spans="1:7" ht="26.25" x14ac:dyDescent="0.25">
      <c r="A14" s="102" t="s">
        <v>259</v>
      </c>
      <c r="B14" s="79">
        <v>0</v>
      </c>
      <c r="C14" s="85">
        <v>0</v>
      </c>
      <c r="D14" s="85">
        <v>1053.6300000000001</v>
      </c>
      <c r="E14" s="85"/>
      <c r="F14" s="88"/>
      <c r="G14" s="98" t="s">
        <v>260</v>
      </c>
    </row>
    <row r="15" spans="1:7" x14ac:dyDescent="0.25">
      <c r="A15" s="213"/>
      <c r="B15" s="80"/>
      <c r="C15" s="179"/>
      <c r="D15" s="179"/>
      <c r="E15" s="179"/>
      <c r="F15" s="179"/>
      <c r="G15" s="180"/>
    </row>
    <row r="16" spans="1:7" x14ac:dyDescent="0.25">
      <c r="A16" s="214" t="s">
        <v>31</v>
      </c>
      <c r="B16" s="81">
        <f>SUM(B2:B14)</f>
        <v>11775.15</v>
      </c>
      <c r="C16" s="92">
        <f>SUM(C2:C14)</f>
        <v>9416</v>
      </c>
      <c r="D16" s="92">
        <f>SUM(D2:D14)</f>
        <v>11266.099999999999</v>
      </c>
      <c r="E16" s="92"/>
      <c r="F16" s="99">
        <f>SUM(F2:F15)</f>
        <v>9245</v>
      </c>
      <c r="G16" s="98" t="s">
        <v>258</v>
      </c>
    </row>
    <row r="17" spans="1:7" x14ac:dyDescent="0.25">
      <c r="A17" s="214" t="s">
        <v>126</v>
      </c>
      <c r="B17" s="81">
        <v>9718.58</v>
      </c>
      <c r="C17" s="92">
        <v>11043</v>
      </c>
      <c r="D17" s="86">
        <v>11043.5</v>
      </c>
      <c r="E17" s="86"/>
      <c r="F17" s="89">
        <v>12729</v>
      </c>
      <c r="G17" s="98"/>
    </row>
    <row r="18" spans="1:7" x14ac:dyDescent="0.25">
      <c r="A18" s="214" t="s">
        <v>32</v>
      </c>
      <c r="B18" s="81">
        <f>SUM(B16:B17)</f>
        <v>21493.73</v>
      </c>
      <c r="C18" s="86">
        <f>SUM(C16:C17)</f>
        <v>20459</v>
      </c>
      <c r="D18" s="86">
        <f>SUM(D16:D17)</f>
        <v>22309.599999999999</v>
      </c>
      <c r="E18" s="86"/>
      <c r="F18" s="89">
        <f>SUM(F16:F17)</f>
        <v>21974</v>
      </c>
      <c r="G18" s="96"/>
    </row>
    <row r="19" spans="1:7" x14ac:dyDescent="0.25">
      <c r="A19" s="213"/>
      <c r="B19" s="80"/>
      <c r="C19" s="179"/>
      <c r="D19" s="179"/>
      <c r="E19" s="179"/>
      <c r="F19" s="179"/>
      <c r="G19" s="180"/>
    </row>
    <row r="20" spans="1:7" ht="25.5" x14ac:dyDescent="0.25">
      <c r="A20" s="77" t="s">
        <v>24</v>
      </c>
      <c r="B20" s="29" t="s">
        <v>203</v>
      </c>
      <c r="C20" s="84" t="s">
        <v>181</v>
      </c>
      <c r="D20" s="84" t="s">
        <v>320</v>
      </c>
      <c r="E20" s="84"/>
      <c r="F20" s="178" t="s">
        <v>181</v>
      </c>
      <c r="G20" s="94" t="s">
        <v>129</v>
      </c>
    </row>
    <row r="21" spans="1:7" x14ac:dyDescent="0.25">
      <c r="A21" s="215" t="s">
        <v>261</v>
      </c>
      <c r="B21" s="79"/>
      <c r="C21" s="85"/>
      <c r="D21" s="85"/>
      <c r="E21" s="85"/>
      <c r="F21" s="88"/>
      <c r="G21" s="95"/>
    </row>
    <row r="22" spans="1:7" ht="26.25" x14ac:dyDescent="0.25">
      <c r="A22" s="102" t="s">
        <v>114</v>
      </c>
      <c r="B22" s="79"/>
      <c r="C22" s="85"/>
      <c r="D22" s="85"/>
      <c r="E22" s="85"/>
      <c r="F22" s="88">
        <v>10000</v>
      </c>
      <c r="G22" s="98" t="s">
        <v>279</v>
      </c>
    </row>
    <row r="23" spans="1:7" ht="26.25" x14ac:dyDescent="0.25">
      <c r="A23" s="102" t="s">
        <v>262</v>
      </c>
      <c r="B23" s="79"/>
      <c r="C23" s="85"/>
      <c r="D23" s="85"/>
      <c r="E23" s="85"/>
      <c r="F23" s="88">
        <v>803</v>
      </c>
      <c r="G23" s="98" t="s">
        <v>263</v>
      </c>
    </row>
    <row r="24" spans="1:7" ht="39" x14ac:dyDescent="0.25">
      <c r="A24" s="102" t="s">
        <v>264</v>
      </c>
      <c r="B24" s="79"/>
      <c r="C24" s="85"/>
      <c r="D24" s="85"/>
      <c r="E24" s="85"/>
      <c r="F24" s="88">
        <v>2900</v>
      </c>
      <c r="G24" s="98" t="s">
        <v>265</v>
      </c>
    </row>
    <row r="25" spans="1:7" x14ac:dyDescent="0.25">
      <c r="A25" s="212"/>
      <c r="B25" s="79"/>
      <c r="C25" s="85"/>
      <c r="D25" s="85"/>
      <c r="E25" s="85"/>
      <c r="F25" s="88"/>
      <c r="G25" s="95"/>
    </row>
    <row r="26" spans="1:7" x14ac:dyDescent="0.25">
      <c r="A26" s="212" t="s">
        <v>2</v>
      </c>
      <c r="B26" s="79"/>
      <c r="C26" s="85"/>
      <c r="D26" s="85"/>
      <c r="E26" s="85"/>
      <c r="F26" s="88"/>
      <c r="G26" s="95"/>
    </row>
    <row r="27" spans="1:7" ht="39" x14ac:dyDescent="0.25">
      <c r="A27" s="211" t="s">
        <v>55</v>
      </c>
      <c r="B27" s="79">
        <v>200</v>
      </c>
      <c r="C27" s="85">
        <v>200</v>
      </c>
      <c r="D27" s="85">
        <v>300</v>
      </c>
      <c r="E27" s="85"/>
      <c r="F27" s="88">
        <v>300</v>
      </c>
      <c r="G27" s="98" t="s">
        <v>274</v>
      </c>
    </row>
    <row r="28" spans="1:7" ht="39" x14ac:dyDescent="0.25">
      <c r="A28" s="102" t="s">
        <v>266</v>
      </c>
      <c r="B28" s="79">
        <v>24.99</v>
      </c>
      <c r="C28" s="85">
        <v>500</v>
      </c>
      <c r="D28" s="85">
        <v>15.22</v>
      </c>
      <c r="E28" s="85"/>
      <c r="F28" s="88">
        <v>100</v>
      </c>
      <c r="G28" s="98" t="s">
        <v>275</v>
      </c>
    </row>
    <row r="29" spans="1:7" ht="26.25" x14ac:dyDescent="0.25">
      <c r="A29" s="211" t="s">
        <v>59</v>
      </c>
      <c r="B29" s="79">
        <v>29.34</v>
      </c>
      <c r="C29" s="85">
        <v>100</v>
      </c>
      <c r="D29" s="85">
        <v>98.5</v>
      </c>
      <c r="E29" s="85"/>
      <c r="F29" s="88">
        <v>100</v>
      </c>
      <c r="G29" s="98" t="s">
        <v>186</v>
      </c>
    </row>
    <row r="30" spans="1:7" ht="39" x14ac:dyDescent="0.25">
      <c r="A30" s="102" t="s">
        <v>273</v>
      </c>
      <c r="B30" s="79">
        <v>526.41999999999996</v>
      </c>
      <c r="C30" s="85">
        <v>500</v>
      </c>
      <c r="D30" s="85">
        <v>226.94</v>
      </c>
      <c r="E30" s="85"/>
      <c r="F30" s="88">
        <v>625</v>
      </c>
      <c r="G30" s="98" t="s">
        <v>267</v>
      </c>
    </row>
    <row r="31" spans="1:7" ht="26.25" x14ac:dyDescent="0.25">
      <c r="A31" s="102" t="s">
        <v>282</v>
      </c>
      <c r="B31" s="79">
        <v>0</v>
      </c>
      <c r="C31" s="85">
        <v>0</v>
      </c>
      <c r="D31" s="85">
        <v>30</v>
      </c>
      <c r="E31" s="85"/>
      <c r="F31" s="88">
        <v>120</v>
      </c>
      <c r="G31" s="98" t="s">
        <v>283</v>
      </c>
    </row>
    <row r="32" spans="1:7" ht="26.25" x14ac:dyDescent="0.25">
      <c r="A32" s="102" t="s">
        <v>325</v>
      </c>
      <c r="B32" s="79"/>
      <c r="C32" s="85"/>
      <c r="D32" s="85">
        <v>24.6</v>
      </c>
      <c r="E32" s="85"/>
      <c r="F32" s="88">
        <v>100</v>
      </c>
      <c r="G32" s="98" t="s">
        <v>324</v>
      </c>
    </row>
    <row r="33" spans="1:7" x14ac:dyDescent="0.25">
      <c r="A33" s="217" t="s">
        <v>196</v>
      </c>
      <c r="B33" s="79">
        <v>35</v>
      </c>
      <c r="C33" s="85">
        <v>35</v>
      </c>
      <c r="D33" s="85">
        <v>35</v>
      </c>
      <c r="E33" s="85"/>
      <c r="F33" s="88">
        <v>35</v>
      </c>
      <c r="G33" s="98" t="s">
        <v>186</v>
      </c>
    </row>
    <row r="34" spans="1:7" x14ac:dyDescent="0.25">
      <c r="A34" s="212" t="s">
        <v>3</v>
      </c>
      <c r="B34" s="79"/>
      <c r="C34" s="85"/>
      <c r="D34" s="85"/>
      <c r="E34" s="85"/>
      <c r="F34" s="88"/>
      <c r="G34" s="95"/>
    </row>
    <row r="35" spans="1:7" ht="64.5" x14ac:dyDescent="0.25">
      <c r="A35" s="102" t="s">
        <v>268</v>
      </c>
      <c r="B35" s="79">
        <v>4389</v>
      </c>
      <c r="C35" s="85">
        <v>4488</v>
      </c>
      <c r="D35" s="85">
        <v>4114</v>
      </c>
      <c r="E35" s="85"/>
      <c r="F35" s="88">
        <v>4623</v>
      </c>
      <c r="G35" s="98" t="s">
        <v>269</v>
      </c>
    </row>
    <row r="36" spans="1:7" ht="39" x14ac:dyDescent="0.25">
      <c r="A36" s="211" t="s">
        <v>62</v>
      </c>
      <c r="B36" s="79">
        <v>360</v>
      </c>
      <c r="C36" s="85">
        <v>360</v>
      </c>
      <c r="D36" s="85">
        <v>318</v>
      </c>
      <c r="E36" s="85"/>
      <c r="F36" s="88">
        <v>480</v>
      </c>
      <c r="G36" s="98" t="s">
        <v>270</v>
      </c>
    </row>
    <row r="38" spans="1:7" x14ac:dyDescent="0.25">
      <c r="A38" s="216" t="s">
        <v>115</v>
      </c>
      <c r="B38" s="79"/>
      <c r="C38" s="85"/>
      <c r="D38" s="85"/>
      <c r="E38" s="85"/>
      <c r="F38" s="88"/>
      <c r="G38" s="95"/>
    </row>
    <row r="39" spans="1:7" ht="39" x14ac:dyDescent="0.25">
      <c r="A39" s="211" t="s">
        <v>114</v>
      </c>
      <c r="B39" s="79">
        <v>1009</v>
      </c>
      <c r="C39" s="85">
        <v>500</v>
      </c>
      <c r="D39" s="85">
        <v>541.65</v>
      </c>
      <c r="E39" s="85"/>
      <c r="F39" s="88">
        <v>1000</v>
      </c>
      <c r="G39" s="98" t="s">
        <v>276</v>
      </c>
    </row>
    <row r="40" spans="1:7" ht="26.25" x14ac:dyDescent="0.25">
      <c r="A40" s="211" t="s">
        <v>117</v>
      </c>
      <c r="B40" s="79">
        <v>70.72</v>
      </c>
      <c r="C40" s="91">
        <v>80</v>
      </c>
      <c r="D40" s="85">
        <v>0</v>
      </c>
      <c r="E40" s="85"/>
      <c r="F40" s="88">
        <v>80</v>
      </c>
      <c r="G40" s="98" t="s">
        <v>186</v>
      </c>
    </row>
    <row r="41" spans="1:7" ht="26.25" x14ac:dyDescent="0.25">
      <c r="A41" s="217" t="s">
        <v>130</v>
      </c>
      <c r="B41" s="79">
        <v>0</v>
      </c>
      <c r="C41" s="85">
        <v>3205</v>
      </c>
      <c r="D41" s="85">
        <v>0</v>
      </c>
      <c r="E41" s="85"/>
      <c r="F41" s="88">
        <v>0</v>
      </c>
      <c r="G41" s="98" t="s">
        <v>271</v>
      </c>
    </row>
    <row r="42" spans="1:7" x14ac:dyDescent="0.25">
      <c r="A42" s="211" t="s">
        <v>58</v>
      </c>
      <c r="B42" s="79">
        <v>60</v>
      </c>
      <c r="C42" s="85">
        <v>65</v>
      </c>
      <c r="D42" s="85">
        <v>86</v>
      </c>
      <c r="E42" s="85"/>
      <c r="F42" s="88">
        <v>100</v>
      </c>
      <c r="G42" s="98" t="s">
        <v>187</v>
      </c>
    </row>
    <row r="43" spans="1:7" x14ac:dyDescent="0.25">
      <c r="A43" s="211"/>
      <c r="B43" s="79"/>
      <c r="C43" s="85"/>
      <c r="D43" s="85"/>
      <c r="E43" s="85"/>
      <c r="F43" s="88"/>
      <c r="G43" s="95"/>
    </row>
    <row r="44" spans="1:7" x14ac:dyDescent="0.25">
      <c r="A44" s="212" t="s">
        <v>4</v>
      </c>
      <c r="B44" s="79"/>
      <c r="C44" s="85"/>
      <c r="D44" s="85"/>
      <c r="E44" s="85"/>
      <c r="F44" s="88"/>
      <c r="G44" s="95"/>
    </row>
    <row r="45" spans="1:7" x14ac:dyDescent="0.25">
      <c r="A45" s="211" t="s">
        <v>36</v>
      </c>
      <c r="B45" s="79">
        <v>91.44</v>
      </c>
      <c r="C45" s="85">
        <v>114</v>
      </c>
      <c r="D45" s="85">
        <v>113.51</v>
      </c>
      <c r="E45" s="85"/>
      <c r="F45" s="88">
        <v>116</v>
      </c>
      <c r="G45" s="98" t="s">
        <v>187</v>
      </c>
    </row>
    <row r="46" spans="1:7" x14ac:dyDescent="0.25">
      <c r="A46" s="211"/>
      <c r="B46" s="79"/>
      <c r="C46" s="85"/>
      <c r="D46" s="85"/>
      <c r="E46" s="85"/>
      <c r="F46" s="88"/>
      <c r="G46" s="95"/>
    </row>
    <row r="47" spans="1:7" x14ac:dyDescent="0.25">
      <c r="A47" s="212" t="s">
        <v>5</v>
      </c>
      <c r="B47" s="79"/>
      <c r="C47" s="85"/>
      <c r="D47" s="85"/>
      <c r="E47" s="85"/>
      <c r="F47" s="88"/>
      <c r="G47" s="95"/>
    </row>
    <row r="48" spans="1:7" ht="39" x14ac:dyDescent="0.25">
      <c r="A48" s="211" t="s">
        <v>37</v>
      </c>
      <c r="B48" s="79">
        <v>215</v>
      </c>
      <c r="C48" s="85">
        <v>200</v>
      </c>
      <c r="D48" s="85">
        <v>420</v>
      </c>
      <c r="E48" s="85"/>
      <c r="F48" s="88">
        <v>336</v>
      </c>
      <c r="G48" s="98" t="s">
        <v>277</v>
      </c>
    </row>
    <row r="49" spans="1:7" x14ac:dyDescent="0.25">
      <c r="A49" s="102" t="s">
        <v>188</v>
      </c>
      <c r="B49" s="79">
        <v>128</v>
      </c>
      <c r="C49" s="85">
        <v>200</v>
      </c>
      <c r="D49" s="85">
        <v>40</v>
      </c>
      <c r="E49" s="85"/>
      <c r="F49" s="88">
        <v>200</v>
      </c>
      <c r="G49" s="98" t="s">
        <v>186</v>
      </c>
    </row>
    <row r="50" spans="1:7" x14ac:dyDescent="0.25">
      <c r="A50" s="211"/>
      <c r="B50" s="79"/>
      <c r="C50" s="85"/>
      <c r="D50" s="85"/>
      <c r="E50" s="85"/>
      <c r="F50" s="88"/>
      <c r="G50" s="95"/>
    </row>
    <row r="51" spans="1:7" x14ac:dyDescent="0.25">
      <c r="A51" s="212" t="s">
        <v>6</v>
      </c>
      <c r="B51" s="79"/>
      <c r="C51" s="85"/>
      <c r="D51" s="85"/>
      <c r="E51" s="85"/>
      <c r="F51" s="88"/>
      <c r="G51" s="95"/>
    </row>
    <row r="52" spans="1:7" x14ac:dyDescent="0.25">
      <c r="A52" s="211" t="s">
        <v>56</v>
      </c>
      <c r="B52" s="79">
        <v>400</v>
      </c>
      <c r="C52" s="85">
        <v>400</v>
      </c>
      <c r="D52" s="85">
        <v>400</v>
      </c>
      <c r="E52" s="85"/>
      <c r="F52" s="88">
        <v>400</v>
      </c>
      <c r="G52" s="98" t="s">
        <v>186</v>
      </c>
    </row>
    <row r="53" spans="1:7" x14ac:dyDescent="0.25">
      <c r="A53" s="211" t="s">
        <v>53</v>
      </c>
      <c r="B53" s="79">
        <v>100</v>
      </c>
      <c r="C53" s="85">
        <v>100</v>
      </c>
      <c r="D53" s="85">
        <v>100</v>
      </c>
      <c r="E53" s="85"/>
      <c r="F53" s="88">
        <v>100</v>
      </c>
      <c r="G53" s="98" t="s">
        <v>186</v>
      </c>
    </row>
    <row r="54" spans="1:7" ht="26.25" x14ac:dyDescent="0.25">
      <c r="A54" s="211" t="s">
        <v>57</v>
      </c>
      <c r="B54" s="79">
        <v>250</v>
      </c>
      <c r="C54" s="85">
        <v>250</v>
      </c>
      <c r="D54" s="85">
        <v>250</v>
      </c>
      <c r="E54" s="85"/>
      <c r="F54" s="88">
        <v>250</v>
      </c>
      <c r="G54" s="98" t="s">
        <v>186</v>
      </c>
    </row>
    <row r="55" spans="1:7" ht="26.25" x14ac:dyDescent="0.25">
      <c r="A55" s="211" t="s">
        <v>54</v>
      </c>
      <c r="B55" s="79">
        <v>150</v>
      </c>
      <c r="C55" s="85">
        <v>150</v>
      </c>
      <c r="D55" s="85">
        <v>150</v>
      </c>
      <c r="E55" s="85"/>
      <c r="F55" s="88">
        <v>150</v>
      </c>
      <c r="G55" s="98" t="s">
        <v>186</v>
      </c>
    </row>
    <row r="56" spans="1:7" ht="26.25" x14ac:dyDescent="0.25">
      <c r="A56" s="102" t="s">
        <v>131</v>
      </c>
      <c r="B56" s="79">
        <v>400</v>
      </c>
      <c r="C56" s="85">
        <v>400</v>
      </c>
      <c r="D56" s="85">
        <v>400</v>
      </c>
      <c r="E56" s="85"/>
      <c r="F56" s="88">
        <v>400</v>
      </c>
      <c r="G56" s="98" t="s">
        <v>186</v>
      </c>
    </row>
    <row r="57" spans="1:7" x14ac:dyDescent="0.25">
      <c r="A57" s="211" t="s">
        <v>7</v>
      </c>
      <c r="B57" s="79">
        <v>0</v>
      </c>
      <c r="C57" s="85">
        <v>150</v>
      </c>
      <c r="D57" s="85">
        <v>75</v>
      </c>
      <c r="E57" s="85"/>
      <c r="F57" s="88">
        <v>150</v>
      </c>
      <c r="G57" s="98" t="s">
        <v>186</v>
      </c>
    </row>
    <row r="58" spans="1:7" x14ac:dyDescent="0.25">
      <c r="A58" s="212" t="s">
        <v>7</v>
      </c>
      <c r="B58" s="79"/>
      <c r="C58" s="85"/>
      <c r="D58" s="85"/>
      <c r="E58" s="85"/>
      <c r="F58" s="88"/>
      <c r="G58" s="95"/>
    </row>
    <row r="59" spans="1:7" x14ac:dyDescent="0.25">
      <c r="A59" s="211" t="s">
        <v>38</v>
      </c>
      <c r="B59" s="79">
        <v>30</v>
      </c>
      <c r="C59" s="85">
        <v>150</v>
      </c>
      <c r="D59" s="85">
        <v>30</v>
      </c>
      <c r="E59" s="85"/>
      <c r="F59" s="88">
        <v>150</v>
      </c>
      <c r="G59" s="98" t="s">
        <v>186</v>
      </c>
    </row>
    <row r="60" spans="1:7" ht="26.25" x14ac:dyDescent="0.25">
      <c r="A60" s="102" t="s">
        <v>132</v>
      </c>
      <c r="B60" s="79">
        <v>0</v>
      </c>
      <c r="C60" s="85">
        <v>250</v>
      </c>
      <c r="D60" s="85"/>
      <c r="E60" s="85"/>
      <c r="F60" s="88">
        <v>250</v>
      </c>
      <c r="G60" s="98" t="s">
        <v>189</v>
      </c>
    </row>
    <row r="61" spans="1:7" x14ac:dyDescent="0.25">
      <c r="A61" s="211" t="s">
        <v>39</v>
      </c>
      <c r="B61" s="79">
        <v>674.98</v>
      </c>
      <c r="C61" s="85">
        <v>700</v>
      </c>
      <c r="D61" s="85">
        <v>507.57</v>
      </c>
      <c r="E61" s="85"/>
      <c r="F61" s="88">
        <v>700</v>
      </c>
      <c r="G61" s="98" t="s">
        <v>186</v>
      </c>
    </row>
    <row r="62" spans="1:7" ht="26.25" x14ac:dyDescent="0.25">
      <c r="A62" s="211" t="s">
        <v>61</v>
      </c>
      <c r="B62" s="79">
        <v>0</v>
      </c>
      <c r="C62" s="85">
        <v>250</v>
      </c>
      <c r="D62" s="85">
        <v>0</v>
      </c>
      <c r="E62" s="85"/>
      <c r="F62" s="88">
        <v>250</v>
      </c>
      <c r="G62" s="98" t="s">
        <v>190</v>
      </c>
    </row>
    <row r="63" spans="1:7" ht="26.25" x14ac:dyDescent="0.25">
      <c r="A63" s="211" t="s">
        <v>63</v>
      </c>
      <c r="B63" s="79">
        <v>783.33</v>
      </c>
      <c r="C63" s="85">
        <v>922</v>
      </c>
      <c r="D63" s="85">
        <v>750</v>
      </c>
      <c r="E63" s="85"/>
      <c r="F63" s="88">
        <v>710</v>
      </c>
      <c r="G63" s="98" t="s">
        <v>272</v>
      </c>
    </row>
    <row r="64" spans="1:7" ht="26.25" x14ac:dyDescent="0.25">
      <c r="A64" s="211" t="s">
        <v>64</v>
      </c>
      <c r="B64" s="79">
        <v>0</v>
      </c>
      <c r="C64" s="85">
        <v>250</v>
      </c>
      <c r="D64" s="85">
        <v>160</v>
      </c>
      <c r="E64" s="85"/>
      <c r="F64" s="88">
        <v>0</v>
      </c>
      <c r="G64" s="98" t="s">
        <v>260</v>
      </c>
    </row>
    <row r="65" spans="1:7" ht="26.25" x14ac:dyDescent="0.25">
      <c r="A65" s="212" t="s">
        <v>8</v>
      </c>
      <c r="B65" s="79">
        <v>523.01</v>
      </c>
      <c r="C65" s="85">
        <v>0</v>
      </c>
      <c r="D65" s="85">
        <v>300.92</v>
      </c>
      <c r="E65" s="85"/>
      <c r="F65" s="88">
        <v>0</v>
      </c>
      <c r="G65" s="98" t="s">
        <v>260</v>
      </c>
    </row>
    <row r="66" spans="1:7" x14ac:dyDescent="0.25">
      <c r="A66" s="211"/>
      <c r="B66" s="79"/>
      <c r="C66" s="85"/>
      <c r="D66" s="85"/>
      <c r="E66" s="85"/>
      <c r="F66" s="88"/>
      <c r="G66" s="95"/>
    </row>
    <row r="67" spans="1:7" x14ac:dyDescent="0.25">
      <c r="A67" s="213"/>
      <c r="B67" s="80"/>
      <c r="C67" s="85"/>
      <c r="D67" s="85"/>
      <c r="E67" s="85"/>
      <c r="F67" s="88"/>
      <c r="G67" s="95"/>
    </row>
    <row r="68" spans="1:7" x14ac:dyDescent="0.25">
      <c r="A68" s="214" t="s">
        <v>40</v>
      </c>
      <c r="B68" s="81">
        <f>SUM(B26:B66)</f>
        <v>10450.23</v>
      </c>
      <c r="C68" s="92">
        <f>SUM(C26:C66)</f>
        <v>14519</v>
      </c>
      <c r="D68" s="86">
        <f>SUM(D26:D66)</f>
        <v>9486.91</v>
      </c>
      <c r="E68" s="86"/>
      <c r="F68" s="99">
        <f>SUM(F21:F66)</f>
        <v>25528</v>
      </c>
      <c r="G68" s="96"/>
    </row>
    <row r="69" spans="1:7" ht="64.5" x14ac:dyDescent="0.25">
      <c r="A69" s="218" t="s">
        <v>133</v>
      </c>
      <c r="B69" s="81"/>
      <c r="C69" s="92"/>
      <c r="D69" s="86">
        <f>SUM(D18-D68)</f>
        <v>12822.689999999999</v>
      </c>
      <c r="E69" s="86"/>
      <c r="F69" s="86">
        <f>SUM(F18-F68)</f>
        <v>-3554</v>
      </c>
      <c r="G69" s="206" t="s">
        <v>280</v>
      </c>
    </row>
    <row r="70" spans="1:7" x14ac:dyDescent="0.25">
      <c r="C70" s="78"/>
      <c r="D70" s="78"/>
      <c r="E70" s="78"/>
      <c r="F70" s="78"/>
      <c r="G70" s="93"/>
    </row>
    <row r="71" spans="1:7" x14ac:dyDescent="0.25">
      <c r="A71" s="170"/>
      <c r="C71" s="78"/>
      <c r="D71" s="78"/>
      <c r="E71" s="78"/>
      <c r="F71" s="78"/>
      <c r="G71" s="93"/>
    </row>
    <row r="72" spans="1:7" x14ac:dyDescent="0.25">
      <c r="A72" s="175"/>
      <c r="C72" s="78"/>
      <c r="D72" s="78"/>
      <c r="E72" s="78"/>
      <c r="F72" s="78"/>
      <c r="G72" s="93"/>
    </row>
    <row r="73" spans="1:7" x14ac:dyDescent="0.25">
      <c r="A73" s="175"/>
      <c r="C73" s="78"/>
      <c r="D73" s="78"/>
      <c r="E73" s="78"/>
      <c r="F73" s="78"/>
      <c r="G73" s="93"/>
    </row>
    <row r="74" spans="1:7" x14ac:dyDescent="0.25">
      <c r="A74" s="175"/>
      <c r="C74" s="78"/>
      <c r="D74" s="78"/>
      <c r="E74" s="78"/>
      <c r="F74" s="78"/>
      <c r="G74" s="93"/>
    </row>
    <row r="75" spans="1:7" x14ac:dyDescent="0.25">
      <c r="C75" s="78"/>
      <c r="D75" s="78"/>
      <c r="E75" s="78"/>
      <c r="F75" s="78"/>
      <c r="G75" s="93"/>
    </row>
    <row r="76" spans="1:7" x14ac:dyDescent="0.25">
      <c r="C76" s="78"/>
      <c r="D76" s="78"/>
      <c r="E76" s="78"/>
      <c r="F76" s="78"/>
      <c r="G76" s="93"/>
    </row>
    <row r="77" spans="1:7" x14ac:dyDescent="0.25">
      <c r="C77" s="78"/>
      <c r="D77" s="78"/>
      <c r="E77" s="78"/>
      <c r="F77" s="78"/>
      <c r="G77" s="93"/>
    </row>
    <row r="78" spans="1:7" x14ac:dyDescent="0.25">
      <c r="C78" s="78"/>
      <c r="D78" s="78"/>
      <c r="E78" s="78"/>
      <c r="F78" s="78"/>
      <c r="G78" s="93"/>
    </row>
    <row r="79" spans="1:7" x14ac:dyDescent="0.25">
      <c r="C79" s="78"/>
      <c r="D79" s="78"/>
      <c r="E79" s="78"/>
      <c r="F79" s="78"/>
      <c r="G79" s="93"/>
    </row>
    <row r="80" spans="1:7" x14ac:dyDescent="0.25">
      <c r="C80" s="78"/>
      <c r="D80" s="78"/>
      <c r="E80" s="78"/>
      <c r="F80" s="78"/>
      <c r="G80" s="93"/>
    </row>
    <row r="81" spans="3:7" x14ac:dyDescent="0.25">
      <c r="C81" s="78"/>
      <c r="D81" s="78"/>
      <c r="E81" s="78"/>
      <c r="F81" s="78"/>
      <c r="G81" s="93"/>
    </row>
    <row r="82" spans="3:7" x14ac:dyDescent="0.25">
      <c r="C82" s="78"/>
      <c r="D82" s="78"/>
      <c r="E82" s="78"/>
      <c r="F82" s="78"/>
      <c r="G82" s="93"/>
    </row>
    <row r="83" spans="3:7" x14ac:dyDescent="0.25">
      <c r="C83" s="78"/>
      <c r="D83" s="78"/>
      <c r="E83" s="78"/>
      <c r="F83" s="78"/>
      <c r="G83" s="93"/>
    </row>
    <row r="84" spans="3:7" x14ac:dyDescent="0.25">
      <c r="C84" s="78"/>
      <c r="D84" s="78"/>
      <c r="E84" s="78"/>
      <c r="F84" s="78"/>
      <c r="G84" s="93"/>
    </row>
    <row r="85" spans="3:7" x14ac:dyDescent="0.25">
      <c r="C85" s="78"/>
      <c r="D85" s="78"/>
      <c r="E85" s="78"/>
      <c r="F85" s="78"/>
      <c r="G85" s="93"/>
    </row>
    <row r="86" spans="3:7" x14ac:dyDescent="0.25">
      <c r="C86" s="78"/>
      <c r="D86" s="78"/>
      <c r="E86" s="78"/>
      <c r="F86" s="78"/>
      <c r="G86" s="93"/>
    </row>
    <row r="87" spans="3:7" x14ac:dyDescent="0.25">
      <c r="C87" s="78"/>
      <c r="D87" s="78"/>
      <c r="E87" s="78"/>
      <c r="F87" s="78"/>
      <c r="G87" s="93"/>
    </row>
    <row r="88" spans="3:7" x14ac:dyDescent="0.25">
      <c r="C88" s="78"/>
      <c r="D88" s="78"/>
      <c r="E88" s="78"/>
      <c r="F88" s="78"/>
      <c r="G88" s="93"/>
    </row>
    <row r="89" spans="3:7" x14ac:dyDescent="0.25">
      <c r="C89" s="78"/>
      <c r="D89" s="78"/>
      <c r="E89" s="78"/>
      <c r="F89" s="78"/>
      <c r="G89" s="93"/>
    </row>
    <row r="90" spans="3:7" x14ac:dyDescent="0.25">
      <c r="C90" s="78"/>
      <c r="D90" s="78"/>
      <c r="E90" s="78"/>
      <c r="F90" s="78"/>
      <c r="G90" s="93"/>
    </row>
    <row r="91" spans="3:7" x14ac:dyDescent="0.25">
      <c r="C91" s="78"/>
      <c r="D91" s="78"/>
      <c r="E91" s="78"/>
      <c r="F91" s="78"/>
      <c r="G91" s="93"/>
    </row>
    <row r="92" spans="3:7" x14ac:dyDescent="0.25">
      <c r="C92" s="78"/>
      <c r="D92" s="78"/>
      <c r="E92" s="78"/>
      <c r="F92" s="78"/>
      <c r="G92" s="93"/>
    </row>
    <row r="93" spans="3:7" x14ac:dyDescent="0.25">
      <c r="C93" s="78"/>
      <c r="D93" s="78"/>
      <c r="E93" s="78"/>
      <c r="F93" s="78"/>
      <c r="G93" s="93"/>
    </row>
    <row r="94" spans="3:7" x14ac:dyDescent="0.25">
      <c r="C94" s="78"/>
      <c r="D94" s="78"/>
      <c r="E94" s="78"/>
      <c r="F94" s="78"/>
      <c r="G94" s="93"/>
    </row>
    <row r="95" spans="3:7" x14ac:dyDescent="0.25">
      <c r="C95" s="78"/>
      <c r="D95" s="78"/>
      <c r="E95" s="78"/>
      <c r="F95" s="78"/>
      <c r="G95" s="93"/>
    </row>
    <row r="96" spans="3:7" x14ac:dyDescent="0.25">
      <c r="C96" s="78"/>
      <c r="D96" s="78"/>
      <c r="E96" s="78"/>
      <c r="F96" s="78"/>
      <c r="G96" s="93"/>
    </row>
    <row r="97" spans="3:7" x14ac:dyDescent="0.25">
      <c r="C97" s="78"/>
      <c r="D97" s="78"/>
      <c r="E97" s="78"/>
      <c r="F97" s="78"/>
      <c r="G97" s="93"/>
    </row>
    <row r="98" spans="3:7" x14ac:dyDescent="0.25">
      <c r="C98" s="78"/>
      <c r="D98" s="78"/>
      <c r="E98" s="78"/>
      <c r="F98" s="78"/>
      <c r="G98" s="93"/>
    </row>
    <row r="99" spans="3:7" x14ac:dyDescent="0.25">
      <c r="C99" s="78"/>
      <c r="D99" s="78"/>
      <c r="E99" s="78"/>
      <c r="F99" s="78"/>
      <c r="G99" s="93"/>
    </row>
    <row r="100" spans="3:7" x14ac:dyDescent="0.25">
      <c r="C100" s="78"/>
      <c r="D100" s="78"/>
      <c r="E100" s="78"/>
      <c r="F100" s="78"/>
      <c r="G100" s="93"/>
    </row>
    <row r="101" spans="3:7" x14ac:dyDescent="0.25">
      <c r="C101" s="78"/>
      <c r="D101" s="78"/>
      <c r="E101" s="78"/>
      <c r="F101" s="78"/>
      <c r="G101" s="93"/>
    </row>
    <row r="102" spans="3:7" x14ac:dyDescent="0.25">
      <c r="C102" s="78"/>
      <c r="D102" s="78"/>
      <c r="E102" s="78"/>
      <c r="F102" s="78"/>
      <c r="G102" s="93"/>
    </row>
    <row r="103" spans="3:7" x14ac:dyDescent="0.25">
      <c r="C103" s="78"/>
      <c r="D103" s="78"/>
      <c r="E103" s="78"/>
      <c r="F103" s="78"/>
      <c r="G103" s="93"/>
    </row>
    <row r="104" spans="3:7" x14ac:dyDescent="0.25">
      <c r="C104" s="78"/>
      <c r="D104" s="78"/>
      <c r="E104" s="78"/>
      <c r="F104" s="78"/>
      <c r="G104" s="93"/>
    </row>
    <row r="105" spans="3:7" x14ac:dyDescent="0.25">
      <c r="C105" s="78"/>
      <c r="D105" s="78"/>
      <c r="E105" s="78"/>
      <c r="F105" s="78"/>
      <c r="G105" s="93"/>
    </row>
    <row r="106" spans="3:7" x14ac:dyDescent="0.25">
      <c r="C106" s="78"/>
      <c r="D106" s="78"/>
      <c r="E106" s="78"/>
      <c r="F106" s="78"/>
      <c r="G106" s="93"/>
    </row>
    <row r="107" spans="3:7" x14ac:dyDescent="0.25">
      <c r="C107" s="78"/>
      <c r="D107" s="78"/>
      <c r="E107" s="78"/>
      <c r="F107" s="78"/>
      <c r="G107" s="93"/>
    </row>
    <row r="108" spans="3:7" x14ac:dyDescent="0.25">
      <c r="C108" s="78"/>
      <c r="D108" s="78"/>
      <c r="E108" s="78"/>
      <c r="F108" s="78"/>
      <c r="G108" s="93"/>
    </row>
    <row r="109" spans="3:7" x14ac:dyDescent="0.25">
      <c r="C109" s="78"/>
      <c r="D109" s="78"/>
      <c r="E109" s="78"/>
      <c r="F109" s="78"/>
      <c r="G109" s="93"/>
    </row>
    <row r="110" spans="3:7" x14ac:dyDescent="0.25">
      <c r="C110" s="78"/>
      <c r="D110" s="78"/>
      <c r="E110" s="78"/>
      <c r="F110" s="78"/>
      <c r="G110" s="93"/>
    </row>
    <row r="111" spans="3:7" x14ac:dyDescent="0.25">
      <c r="C111" s="78"/>
      <c r="D111" s="78"/>
      <c r="E111" s="78"/>
      <c r="F111" s="78"/>
      <c r="G111" s="93"/>
    </row>
    <row r="112" spans="3:7" x14ac:dyDescent="0.25">
      <c r="C112" s="78"/>
      <c r="D112" s="78"/>
      <c r="E112" s="78"/>
      <c r="F112" s="78"/>
      <c r="G112" s="93"/>
    </row>
    <row r="113" spans="3:7" x14ac:dyDescent="0.25">
      <c r="C113" s="78"/>
      <c r="D113" s="78"/>
      <c r="E113" s="78"/>
      <c r="F113" s="78"/>
      <c r="G113" s="93"/>
    </row>
    <row r="114" spans="3:7" x14ac:dyDescent="0.25">
      <c r="C114" s="78"/>
      <c r="D114" s="78"/>
      <c r="E114" s="78"/>
      <c r="F114" s="78"/>
      <c r="G114" s="93"/>
    </row>
    <row r="115" spans="3:7" x14ac:dyDescent="0.25">
      <c r="C115" s="78"/>
      <c r="D115" s="78"/>
      <c r="E115" s="78"/>
      <c r="F115" s="78"/>
      <c r="G115" s="93"/>
    </row>
    <row r="116" spans="3:7" x14ac:dyDescent="0.25">
      <c r="C116" s="78"/>
      <c r="D116" s="78"/>
      <c r="E116" s="78"/>
      <c r="F116" s="78"/>
      <c r="G116" s="93"/>
    </row>
    <row r="117" spans="3:7" x14ac:dyDescent="0.25">
      <c r="C117" s="78"/>
      <c r="D117" s="78"/>
      <c r="E117" s="78"/>
      <c r="F117" s="78"/>
      <c r="G117" s="93"/>
    </row>
    <row r="118" spans="3:7" x14ac:dyDescent="0.25">
      <c r="C118" s="78"/>
      <c r="D118" s="78"/>
      <c r="E118" s="78"/>
      <c r="F118" s="78"/>
      <c r="G118" s="93"/>
    </row>
    <row r="119" spans="3:7" x14ac:dyDescent="0.25">
      <c r="C119" s="78"/>
      <c r="D119" s="78"/>
      <c r="E119" s="78"/>
      <c r="F119" s="78"/>
      <c r="G119" s="93"/>
    </row>
    <row r="120" spans="3:7" x14ac:dyDescent="0.25">
      <c r="C120" s="78"/>
      <c r="D120" s="78"/>
      <c r="E120" s="78"/>
      <c r="F120" s="78"/>
      <c r="G120" s="93"/>
    </row>
    <row r="121" spans="3:7" x14ac:dyDescent="0.25">
      <c r="C121" s="78"/>
      <c r="D121" s="78"/>
      <c r="E121" s="78"/>
      <c r="F121" s="78"/>
      <c r="G121" s="93"/>
    </row>
    <row r="122" spans="3:7" x14ac:dyDescent="0.25">
      <c r="C122" s="78"/>
      <c r="D122" s="78"/>
      <c r="E122" s="78"/>
      <c r="F122" s="78"/>
      <c r="G122" s="93"/>
    </row>
    <row r="123" spans="3:7" x14ac:dyDescent="0.25">
      <c r="C123" s="78"/>
      <c r="D123" s="78"/>
      <c r="E123" s="78"/>
      <c r="F123" s="78"/>
      <c r="G123" s="93"/>
    </row>
    <row r="124" spans="3:7" x14ac:dyDescent="0.25">
      <c r="C124" s="78"/>
      <c r="D124" s="78"/>
      <c r="E124" s="78"/>
      <c r="F124" s="78"/>
      <c r="G124" s="93"/>
    </row>
    <row r="125" spans="3:7" x14ac:dyDescent="0.25">
      <c r="C125" s="78"/>
      <c r="D125" s="78"/>
      <c r="E125" s="78"/>
      <c r="F125" s="78"/>
      <c r="G125" s="93"/>
    </row>
    <row r="126" spans="3:7" x14ac:dyDescent="0.25">
      <c r="C126" s="78"/>
      <c r="D126" s="78"/>
      <c r="E126" s="78"/>
      <c r="F126" s="78"/>
      <c r="G126" s="93"/>
    </row>
    <row r="127" spans="3:7" x14ac:dyDescent="0.25">
      <c r="C127" s="78"/>
      <c r="D127" s="78"/>
      <c r="E127" s="78"/>
      <c r="F127" s="78"/>
      <c r="G127" s="93"/>
    </row>
    <row r="128" spans="3:7" x14ac:dyDescent="0.25">
      <c r="C128" s="78"/>
      <c r="D128" s="78"/>
      <c r="E128" s="78"/>
      <c r="F128" s="78"/>
      <c r="G128" s="9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1"/>
  <sheetViews>
    <sheetView topLeftCell="D1" zoomScale="90" zoomScaleNormal="90" workbookViewId="0">
      <pane ySplit="4" topLeftCell="A42" activePane="bottomLeft" state="frozen"/>
      <selection pane="bottomLeft" activeCell="O5" sqref="O5"/>
    </sheetView>
  </sheetViews>
  <sheetFormatPr defaultColWidth="11.140625" defaultRowHeight="12.75" x14ac:dyDescent="0.2"/>
  <cols>
    <col min="1" max="1" width="10.42578125" style="58" bestFit="1" customWidth="1"/>
    <col min="2" max="2" width="13" style="58" customWidth="1"/>
    <col min="3" max="3" width="23.85546875" style="103" bestFit="1" customWidth="1"/>
    <col min="4" max="4" width="45.28515625" style="103" bestFit="1" customWidth="1"/>
    <col min="5" max="12" width="13" style="60" customWidth="1"/>
    <col min="13" max="13" width="13" style="61" customWidth="1"/>
    <col min="14" max="14" width="13" style="58" customWidth="1"/>
    <col min="15" max="15" width="13" style="59" customWidth="1"/>
    <col min="16" max="16" width="10" style="59" customWidth="1"/>
    <col min="17" max="17" width="8.5703125" style="59" hidden="1" customWidth="1"/>
    <col min="18" max="18" width="6.140625" style="62" bestFit="1" customWidth="1"/>
    <col min="19" max="16384" width="11.140625" style="59"/>
  </cols>
  <sheetData>
    <row r="1" spans="1:19" x14ac:dyDescent="0.2">
      <c r="A1" s="57" t="s">
        <v>14</v>
      </c>
    </row>
    <row r="2" spans="1:19" s="64" customFormat="1" x14ac:dyDescent="0.2">
      <c r="A2" s="63"/>
      <c r="B2" s="63"/>
      <c r="C2" s="104"/>
      <c r="D2" s="219" t="s">
        <v>13</v>
      </c>
      <c r="E2" s="65">
        <f t="shared" ref="E2:L2" si="0">SUM(E$5:E$1048576)</f>
        <v>730.2600000000001</v>
      </c>
      <c r="F2" s="65">
        <f t="shared" si="0"/>
        <v>4432</v>
      </c>
      <c r="G2" s="65">
        <f t="shared" si="0"/>
        <v>627.65</v>
      </c>
      <c r="H2" s="65">
        <f t="shared" si="0"/>
        <v>113.51</v>
      </c>
      <c r="I2" s="65">
        <f t="shared" si="0"/>
        <v>460</v>
      </c>
      <c r="J2" s="65">
        <f t="shared" si="0"/>
        <v>1375</v>
      </c>
      <c r="K2" s="65">
        <f t="shared" si="0"/>
        <v>1447.57</v>
      </c>
      <c r="L2" s="65">
        <f t="shared" si="0"/>
        <v>300.91999999999996</v>
      </c>
      <c r="M2" s="66">
        <f>SUM(E2:L2)</f>
        <v>9486.91</v>
      </c>
      <c r="N2" s="63"/>
      <c r="R2" s="67"/>
    </row>
    <row r="4" spans="1:19" s="70" customFormat="1" ht="48" customHeight="1" x14ac:dyDescent="0.25">
      <c r="A4" s="68" t="s">
        <v>12</v>
      </c>
      <c r="B4" s="68" t="s">
        <v>27</v>
      </c>
      <c r="C4" s="69" t="s">
        <v>0</v>
      </c>
      <c r="D4" s="69" t="s">
        <v>1</v>
      </c>
      <c r="E4" s="69" t="s">
        <v>2</v>
      </c>
      <c r="F4" s="69" t="s">
        <v>3</v>
      </c>
      <c r="G4" s="69" t="s">
        <v>115</v>
      </c>
      <c r="H4" s="69" t="s">
        <v>4</v>
      </c>
      <c r="I4" s="69" t="s">
        <v>5</v>
      </c>
      <c r="J4" s="69" t="s">
        <v>6</v>
      </c>
      <c r="K4" s="69" t="s">
        <v>7</v>
      </c>
      <c r="L4" s="69" t="s">
        <v>8</v>
      </c>
      <c r="M4" s="69" t="s">
        <v>9</v>
      </c>
      <c r="N4" s="68" t="s">
        <v>10</v>
      </c>
      <c r="O4" s="69" t="s">
        <v>11</v>
      </c>
      <c r="R4" s="71" t="s">
        <v>29</v>
      </c>
      <c r="S4" s="70" t="s">
        <v>28</v>
      </c>
    </row>
    <row r="5" spans="1:19" x14ac:dyDescent="0.2">
      <c r="A5" s="72">
        <v>43597</v>
      </c>
      <c r="B5" s="82" t="s">
        <v>212</v>
      </c>
      <c r="C5" s="102" t="s">
        <v>213</v>
      </c>
      <c r="D5" s="102" t="s">
        <v>214</v>
      </c>
      <c r="E5" s="75">
        <v>38.85</v>
      </c>
      <c r="F5" s="75"/>
      <c r="G5" s="75"/>
      <c r="H5" s="75"/>
      <c r="I5" s="75"/>
      <c r="J5" s="75"/>
      <c r="K5" s="75"/>
      <c r="L5" s="75">
        <v>0</v>
      </c>
      <c r="M5" s="65">
        <v>38.85</v>
      </c>
      <c r="N5" s="73"/>
      <c r="O5" s="74">
        <v>1</v>
      </c>
      <c r="Q5" s="60"/>
    </row>
    <row r="6" spans="1:19" x14ac:dyDescent="0.2">
      <c r="A6" s="72">
        <v>43600</v>
      </c>
      <c r="B6" s="82" t="s">
        <v>215</v>
      </c>
      <c r="C6" s="102" t="s">
        <v>216</v>
      </c>
      <c r="D6" s="102" t="s">
        <v>217</v>
      </c>
      <c r="E6" s="75"/>
      <c r="F6" s="75"/>
      <c r="G6" s="75"/>
      <c r="H6" s="75"/>
      <c r="I6" s="75">
        <v>40</v>
      </c>
      <c r="J6" s="75"/>
      <c r="K6" s="75"/>
      <c r="L6" s="75">
        <v>8</v>
      </c>
      <c r="M6" s="65">
        <v>48</v>
      </c>
      <c r="N6" s="82">
        <v>167413406</v>
      </c>
      <c r="O6" s="74">
        <v>2</v>
      </c>
      <c r="Q6" s="60"/>
    </row>
    <row r="7" spans="1:19" x14ac:dyDescent="0.2">
      <c r="A7" s="72">
        <v>43598</v>
      </c>
      <c r="B7" s="82" t="s">
        <v>212</v>
      </c>
      <c r="C7" s="102" t="s">
        <v>218</v>
      </c>
      <c r="D7" s="102" t="s">
        <v>219</v>
      </c>
      <c r="E7" s="75"/>
      <c r="F7" s="75"/>
      <c r="G7" s="75"/>
      <c r="H7" s="75"/>
      <c r="I7" s="75"/>
      <c r="J7" s="75"/>
      <c r="K7" s="75">
        <v>30</v>
      </c>
      <c r="L7" s="75">
        <v>0</v>
      </c>
      <c r="M7" s="65">
        <v>30</v>
      </c>
      <c r="N7" s="73"/>
      <c r="O7" s="74">
        <v>3</v>
      </c>
      <c r="Q7" s="60"/>
    </row>
    <row r="8" spans="1:19" x14ac:dyDescent="0.2">
      <c r="A8" s="72">
        <v>43600</v>
      </c>
      <c r="B8" s="82" t="s">
        <v>215</v>
      </c>
      <c r="C8" s="102" t="s">
        <v>220</v>
      </c>
      <c r="D8" s="102" t="s">
        <v>221</v>
      </c>
      <c r="E8" s="75"/>
      <c r="F8" s="75"/>
      <c r="G8" s="75"/>
      <c r="H8" s="75"/>
      <c r="I8" s="75"/>
      <c r="J8" s="75">
        <v>100</v>
      </c>
      <c r="K8" s="75"/>
      <c r="L8" s="75">
        <v>0</v>
      </c>
      <c r="M8" s="65">
        <v>100</v>
      </c>
      <c r="N8" s="73"/>
      <c r="O8" s="74">
        <v>4</v>
      </c>
      <c r="Q8" s="60"/>
    </row>
    <row r="9" spans="1:19" x14ac:dyDescent="0.2">
      <c r="A9" s="72">
        <v>43600</v>
      </c>
      <c r="B9" s="82" t="s">
        <v>215</v>
      </c>
      <c r="C9" s="102" t="s">
        <v>222</v>
      </c>
      <c r="D9" s="102" t="s">
        <v>223</v>
      </c>
      <c r="E9" s="75"/>
      <c r="F9" s="75"/>
      <c r="G9" s="75"/>
      <c r="H9" s="75">
        <v>113.51</v>
      </c>
      <c r="I9" s="75"/>
      <c r="J9" s="75"/>
      <c r="K9" s="75"/>
      <c r="L9" s="75">
        <v>0</v>
      </c>
      <c r="M9" s="65">
        <v>113.51</v>
      </c>
      <c r="N9" s="73"/>
      <c r="O9" s="74">
        <v>5</v>
      </c>
      <c r="Q9" s="60"/>
    </row>
    <row r="10" spans="1:19" x14ac:dyDescent="0.2">
      <c r="A10" s="72">
        <v>43600</v>
      </c>
      <c r="B10" s="82" t="s">
        <v>215</v>
      </c>
      <c r="C10" s="102" t="s">
        <v>224</v>
      </c>
      <c r="D10" s="102" t="s">
        <v>39</v>
      </c>
      <c r="E10" s="75"/>
      <c r="F10" s="75"/>
      <c r="G10" s="75"/>
      <c r="H10" s="75"/>
      <c r="I10" s="75"/>
      <c r="J10" s="75"/>
      <c r="K10" s="75">
        <v>507.57</v>
      </c>
      <c r="L10" s="75">
        <v>0</v>
      </c>
      <c r="M10" s="65">
        <v>507.57</v>
      </c>
      <c r="N10" s="73"/>
      <c r="O10" s="74">
        <v>6</v>
      </c>
      <c r="Q10" s="60"/>
    </row>
    <row r="11" spans="1:19" x14ac:dyDescent="0.2">
      <c r="A11" s="16" t="s">
        <v>238</v>
      </c>
      <c r="B11" s="82" t="s">
        <v>215</v>
      </c>
      <c r="C11" s="102" t="s">
        <v>227</v>
      </c>
      <c r="D11" s="102" t="s">
        <v>221</v>
      </c>
      <c r="E11" s="75"/>
      <c r="F11" s="75"/>
      <c r="G11" s="75"/>
      <c r="H11" s="75"/>
      <c r="I11" s="75"/>
      <c r="J11" s="75">
        <v>75</v>
      </c>
      <c r="K11" s="75"/>
      <c r="L11" s="75">
        <v>0</v>
      </c>
      <c r="M11" s="65">
        <v>75</v>
      </c>
      <c r="N11" s="73"/>
      <c r="O11" s="74">
        <v>7</v>
      </c>
      <c r="Q11" s="60"/>
    </row>
    <row r="12" spans="1:19" x14ac:dyDescent="0.2">
      <c r="A12" s="72">
        <v>43648</v>
      </c>
      <c r="B12" s="82" t="s">
        <v>215</v>
      </c>
      <c r="C12" s="102" t="s">
        <v>128</v>
      </c>
      <c r="D12" s="102" t="s">
        <v>228</v>
      </c>
      <c r="E12" s="75"/>
      <c r="F12" s="75">
        <v>1122</v>
      </c>
      <c r="G12" s="75"/>
      <c r="H12" s="75"/>
      <c r="I12" s="75"/>
      <c r="J12" s="75"/>
      <c r="K12" s="75"/>
      <c r="L12" s="75">
        <v>0</v>
      </c>
      <c r="M12" s="65">
        <v>1122</v>
      </c>
      <c r="N12" s="73"/>
      <c r="O12" s="74">
        <v>8</v>
      </c>
      <c r="Q12" s="60"/>
    </row>
    <row r="13" spans="1:19" x14ac:dyDescent="0.2">
      <c r="A13" s="72">
        <v>43648</v>
      </c>
      <c r="B13" s="82" t="s">
        <v>215</v>
      </c>
      <c r="C13" s="102" t="s">
        <v>128</v>
      </c>
      <c r="D13" s="102" t="s">
        <v>229</v>
      </c>
      <c r="E13" s="75"/>
      <c r="F13" s="75">
        <v>180</v>
      </c>
      <c r="G13" s="75"/>
      <c r="H13" s="75"/>
      <c r="I13" s="75"/>
      <c r="J13" s="75"/>
      <c r="K13" s="75"/>
      <c r="L13" s="75">
        <v>0</v>
      </c>
      <c r="M13" s="65">
        <v>180</v>
      </c>
      <c r="N13" s="73"/>
      <c r="O13" s="74">
        <v>9</v>
      </c>
      <c r="Q13" s="60"/>
    </row>
    <row r="14" spans="1:19" x14ac:dyDescent="0.2">
      <c r="A14" s="16">
        <v>43648</v>
      </c>
      <c r="B14" s="82" t="s">
        <v>215</v>
      </c>
      <c r="C14" s="102" t="s">
        <v>127</v>
      </c>
      <c r="D14" s="102" t="s">
        <v>230</v>
      </c>
      <c r="E14" s="75"/>
      <c r="F14" s="75"/>
      <c r="G14" s="75"/>
      <c r="H14" s="75"/>
      <c r="I14" s="75"/>
      <c r="J14" s="75"/>
      <c r="K14" s="75">
        <v>160</v>
      </c>
      <c r="L14" s="75">
        <v>0</v>
      </c>
      <c r="M14" s="65">
        <v>160</v>
      </c>
      <c r="N14" s="73"/>
      <c r="O14" s="74">
        <v>10</v>
      </c>
      <c r="Q14" s="60"/>
    </row>
    <row r="15" spans="1:19" x14ac:dyDescent="0.2">
      <c r="A15" s="72">
        <v>43648</v>
      </c>
      <c r="B15" s="82" t="s">
        <v>215</v>
      </c>
      <c r="C15" s="102" t="s">
        <v>232</v>
      </c>
      <c r="D15" s="102" t="s">
        <v>231</v>
      </c>
      <c r="E15" s="75">
        <v>44.7</v>
      </c>
      <c r="F15" s="75"/>
      <c r="G15" s="75"/>
      <c r="H15" s="75"/>
      <c r="I15" s="75"/>
      <c r="J15" s="75"/>
      <c r="K15" s="75"/>
      <c r="L15" s="10">
        <v>0</v>
      </c>
      <c r="M15" s="65">
        <v>44.7</v>
      </c>
      <c r="N15" s="73"/>
      <c r="O15" s="74">
        <v>11</v>
      </c>
      <c r="Q15" s="60"/>
    </row>
    <row r="16" spans="1:19" x14ac:dyDescent="0.2">
      <c r="A16" s="16">
        <v>43648</v>
      </c>
      <c r="B16" s="82" t="s">
        <v>215</v>
      </c>
      <c r="C16" s="102" t="s">
        <v>233</v>
      </c>
      <c r="D16" s="102" t="s">
        <v>234</v>
      </c>
      <c r="E16" s="75"/>
      <c r="F16" s="75"/>
      <c r="G16" s="75"/>
      <c r="H16" s="75"/>
      <c r="I16" s="75">
        <v>210</v>
      </c>
      <c r="J16" s="75"/>
      <c r="K16" s="75"/>
      <c r="L16" s="75">
        <v>42</v>
      </c>
      <c r="M16" s="65">
        <v>252</v>
      </c>
      <c r="N16" s="73">
        <v>167413406</v>
      </c>
      <c r="O16" s="74">
        <v>12</v>
      </c>
      <c r="Q16" s="60"/>
    </row>
    <row r="17" spans="1:20" x14ac:dyDescent="0.2">
      <c r="A17" s="72">
        <v>43648</v>
      </c>
      <c r="B17" s="82" t="s">
        <v>215</v>
      </c>
      <c r="C17" s="102" t="s">
        <v>235</v>
      </c>
      <c r="D17" s="102" t="s">
        <v>236</v>
      </c>
      <c r="E17" s="75"/>
      <c r="F17" s="75"/>
      <c r="G17" s="75">
        <v>175</v>
      </c>
      <c r="H17" s="75"/>
      <c r="I17" s="75"/>
      <c r="J17" s="75"/>
      <c r="K17" s="75"/>
      <c r="L17" s="75">
        <v>0</v>
      </c>
      <c r="M17" s="65">
        <v>175</v>
      </c>
      <c r="N17" s="73"/>
      <c r="O17" s="74">
        <v>13</v>
      </c>
      <c r="Q17" s="60"/>
    </row>
    <row r="18" spans="1:20" x14ac:dyDescent="0.2">
      <c r="A18" s="72">
        <v>43648</v>
      </c>
      <c r="B18" s="82" t="s">
        <v>215</v>
      </c>
      <c r="C18" s="102" t="s">
        <v>237</v>
      </c>
      <c r="D18" s="102" t="s">
        <v>236</v>
      </c>
      <c r="E18" s="75"/>
      <c r="F18" s="75"/>
      <c r="G18" s="75">
        <v>175</v>
      </c>
      <c r="H18" s="75"/>
      <c r="I18" s="75"/>
      <c r="J18" s="75"/>
      <c r="K18" s="75"/>
      <c r="L18" s="75">
        <v>0</v>
      </c>
      <c r="M18" s="65">
        <v>175</v>
      </c>
      <c r="N18" s="73"/>
      <c r="O18" s="74">
        <v>14</v>
      </c>
      <c r="Q18" s="60"/>
      <c r="T18" s="76"/>
    </row>
    <row r="19" spans="1:20" ht="25.5" x14ac:dyDescent="0.2">
      <c r="A19" s="72">
        <v>43668</v>
      </c>
      <c r="B19" s="82" t="s">
        <v>215</v>
      </c>
      <c r="C19" s="102" t="s">
        <v>244</v>
      </c>
      <c r="D19" s="102" t="s">
        <v>245</v>
      </c>
      <c r="E19" s="75">
        <v>14.95</v>
      </c>
      <c r="F19" s="75"/>
      <c r="G19" s="75"/>
      <c r="H19" s="75"/>
      <c r="I19" s="75"/>
      <c r="J19" s="75"/>
      <c r="K19" s="75"/>
      <c r="L19" s="75">
        <v>0</v>
      </c>
      <c r="M19" s="65">
        <v>14.95</v>
      </c>
      <c r="N19" s="82"/>
      <c r="O19" s="74">
        <v>15</v>
      </c>
      <c r="Q19" s="60"/>
    </row>
    <row r="20" spans="1:20" x14ac:dyDescent="0.2">
      <c r="A20" s="72">
        <v>43726</v>
      </c>
      <c r="B20" s="82" t="s">
        <v>215</v>
      </c>
      <c r="C20" s="102" t="s">
        <v>246</v>
      </c>
      <c r="D20" s="102" t="s">
        <v>58</v>
      </c>
      <c r="E20" s="75"/>
      <c r="F20" s="75"/>
      <c r="G20" s="75">
        <v>86</v>
      </c>
      <c r="H20" s="75"/>
      <c r="I20" s="75"/>
      <c r="J20" s="75"/>
      <c r="K20" s="75"/>
      <c r="L20" s="75">
        <v>17.2</v>
      </c>
      <c r="M20" s="65">
        <v>103.2</v>
      </c>
      <c r="N20" s="73">
        <v>119106690</v>
      </c>
      <c r="O20" s="74">
        <v>16</v>
      </c>
      <c r="Q20" s="60"/>
    </row>
    <row r="21" spans="1:20" x14ac:dyDescent="0.2">
      <c r="A21" s="72">
        <v>43726</v>
      </c>
      <c r="B21" s="82" t="s">
        <v>215</v>
      </c>
      <c r="C21" s="102" t="s">
        <v>128</v>
      </c>
      <c r="D21" s="102" t="s">
        <v>247</v>
      </c>
      <c r="E21" s="75"/>
      <c r="F21" s="75">
        <v>1122</v>
      </c>
      <c r="G21" s="75"/>
      <c r="H21" s="75"/>
      <c r="I21" s="75"/>
      <c r="J21" s="75"/>
      <c r="K21" s="75"/>
      <c r="L21" s="10">
        <v>0</v>
      </c>
      <c r="M21" s="65">
        <v>1122</v>
      </c>
      <c r="N21" s="73"/>
      <c r="O21" s="74">
        <v>17</v>
      </c>
      <c r="Q21" s="60"/>
    </row>
    <row r="22" spans="1:20" x14ac:dyDescent="0.2">
      <c r="A22" s="72">
        <v>43738</v>
      </c>
      <c r="B22" s="82" t="s">
        <v>215</v>
      </c>
      <c r="C22" s="102" t="s">
        <v>250</v>
      </c>
      <c r="D22" s="102" t="s">
        <v>251</v>
      </c>
      <c r="E22" s="75"/>
      <c r="F22" s="75"/>
      <c r="G22" s="75">
        <v>127.49</v>
      </c>
      <c r="H22" s="75"/>
      <c r="I22" s="75"/>
      <c r="J22" s="75"/>
      <c r="K22" s="75"/>
      <c r="L22" s="75">
        <v>25.5</v>
      </c>
      <c r="M22" s="65">
        <v>152.99</v>
      </c>
      <c r="N22" s="73">
        <v>120941249</v>
      </c>
      <c r="O22" s="74">
        <v>18</v>
      </c>
      <c r="Q22" s="60"/>
    </row>
    <row r="23" spans="1:20" x14ac:dyDescent="0.2">
      <c r="A23" s="72">
        <v>43774</v>
      </c>
      <c r="B23" s="82" t="s">
        <v>215</v>
      </c>
      <c r="C23" s="102" t="s">
        <v>252</v>
      </c>
      <c r="D23" s="102" t="s">
        <v>253</v>
      </c>
      <c r="E23" s="75"/>
      <c r="F23" s="75"/>
      <c r="G23" s="75"/>
      <c r="H23" s="75"/>
      <c r="I23" s="75"/>
      <c r="J23" s="75"/>
      <c r="K23" s="75">
        <v>750</v>
      </c>
      <c r="L23" s="75">
        <v>150</v>
      </c>
      <c r="M23" s="65">
        <v>900</v>
      </c>
      <c r="N23" s="73">
        <v>699252580</v>
      </c>
      <c r="O23" s="74">
        <v>19</v>
      </c>
      <c r="Q23" s="60"/>
    </row>
    <row r="24" spans="1:20" x14ac:dyDescent="0.2">
      <c r="A24" s="72">
        <v>43844</v>
      </c>
      <c r="B24" s="82" t="s">
        <v>215</v>
      </c>
      <c r="C24" s="102" t="s">
        <v>128</v>
      </c>
      <c r="D24" s="102" t="s">
        <v>285</v>
      </c>
      <c r="E24" s="75"/>
      <c r="F24" s="75">
        <v>748</v>
      </c>
      <c r="G24" s="75"/>
      <c r="H24" s="75"/>
      <c r="I24" s="75"/>
      <c r="J24" s="75"/>
      <c r="K24" s="75"/>
      <c r="L24" s="75">
        <v>0</v>
      </c>
      <c r="M24" s="65">
        <v>748</v>
      </c>
      <c r="N24" s="82"/>
      <c r="O24" s="74">
        <v>20</v>
      </c>
      <c r="Q24" s="60"/>
    </row>
    <row r="25" spans="1:20" x14ac:dyDescent="0.2">
      <c r="A25" s="72">
        <v>43844</v>
      </c>
      <c r="B25" s="82" t="s">
        <v>215</v>
      </c>
      <c r="C25" s="102" t="s">
        <v>286</v>
      </c>
      <c r="D25" s="102" t="s">
        <v>287</v>
      </c>
      <c r="E25" s="75">
        <v>300</v>
      </c>
      <c r="F25" s="75"/>
      <c r="G25" s="75"/>
      <c r="H25" s="75"/>
      <c r="I25" s="75"/>
      <c r="J25" s="75"/>
      <c r="K25" s="75"/>
      <c r="L25" s="75">
        <v>0</v>
      </c>
      <c r="M25" s="65">
        <v>300</v>
      </c>
      <c r="N25" s="82"/>
      <c r="O25" s="74">
        <v>21</v>
      </c>
      <c r="Q25" s="60"/>
    </row>
    <row r="26" spans="1:20" x14ac:dyDescent="0.2">
      <c r="A26" s="72">
        <v>43844</v>
      </c>
      <c r="B26" s="82" t="s">
        <v>288</v>
      </c>
      <c r="C26" s="102" t="s">
        <v>289</v>
      </c>
      <c r="D26" s="102" t="s">
        <v>290</v>
      </c>
      <c r="E26" s="75">
        <v>26.94</v>
      </c>
      <c r="F26" s="75"/>
      <c r="G26" s="75"/>
      <c r="H26" s="75"/>
      <c r="I26" s="75"/>
      <c r="J26" s="75"/>
      <c r="K26" s="75"/>
      <c r="L26" s="75">
        <v>5.39</v>
      </c>
      <c r="M26" s="65">
        <v>32.33</v>
      </c>
      <c r="N26" s="82">
        <v>751537235</v>
      </c>
      <c r="O26" s="74">
        <v>22</v>
      </c>
      <c r="Q26" s="60"/>
    </row>
    <row r="27" spans="1:20" x14ac:dyDescent="0.2">
      <c r="A27" s="72">
        <v>43844</v>
      </c>
      <c r="B27" s="82" t="s">
        <v>215</v>
      </c>
      <c r="C27" s="102" t="s">
        <v>291</v>
      </c>
      <c r="D27" s="102" t="s">
        <v>221</v>
      </c>
      <c r="E27" s="75"/>
      <c r="F27" s="75"/>
      <c r="G27" s="75"/>
      <c r="H27" s="75"/>
      <c r="I27" s="75"/>
      <c r="J27" s="75">
        <v>400</v>
      </c>
      <c r="K27" s="75"/>
      <c r="L27" s="75">
        <v>0</v>
      </c>
      <c r="M27" s="65">
        <v>400</v>
      </c>
      <c r="N27" s="73"/>
      <c r="O27" s="9">
        <v>23</v>
      </c>
      <c r="Q27" s="60"/>
    </row>
    <row r="28" spans="1:20" x14ac:dyDescent="0.2">
      <c r="A28" s="72">
        <v>43844</v>
      </c>
      <c r="B28" s="82" t="s">
        <v>215</v>
      </c>
      <c r="C28" s="102" t="s">
        <v>293</v>
      </c>
      <c r="D28" s="102" t="s">
        <v>221</v>
      </c>
      <c r="E28" s="75"/>
      <c r="F28" s="75"/>
      <c r="G28" s="75"/>
      <c r="H28" s="75"/>
      <c r="I28" s="75"/>
      <c r="J28" s="75">
        <v>400</v>
      </c>
      <c r="K28" s="75"/>
      <c r="L28" s="75">
        <v>0</v>
      </c>
      <c r="M28" s="65">
        <v>400</v>
      </c>
      <c r="N28" s="73"/>
      <c r="O28" s="74">
        <v>24</v>
      </c>
      <c r="Q28" s="60"/>
      <c r="T28" s="76"/>
    </row>
    <row r="29" spans="1:20" ht="25.5" x14ac:dyDescent="0.2">
      <c r="A29" s="72">
        <v>43844</v>
      </c>
      <c r="B29" s="82" t="s">
        <v>215</v>
      </c>
      <c r="C29" s="102" t="s">
        <v>294</v>
      </c>
      <c r="D29" s="102" t="s">
        <v>221</v>
      </c>
      <c r="E29" s="75"/>
      <c r="F29" s="75"/>
      <c r="G29" s="75"/>
      <c r="H29" s="75"/>
      <c r="I29" s="75"/>
      <c r="J29" s="75">
        <v>150</v>
      </c>
      <c r="K29" s="75"/>
      <c r="L29" s="75">
        <v>0</v>
      </c>
      <c r="M29" s="65">
        <v>150</v>
      </c>
      <c r="N29" s="73"/>
      <c r="O29" s="74">
        <v>25</v>
      </c>
      <c r="Q29" s="60"/>
    </row>
    <row r="30" spans="1:20" x14ac:dyDescent="0.2">
      <c r="A30" s="72">
        <v>43844</v>
      </c>
      <c r="B30" s="82" t="s">
        <v>215</v>
      </c>
      <c r="C30" s="102" t="s">
        <v>128</v>
      </c>
      <c r="D30" s="102" t="s">
        <v>295</v>
      </c>
      <c r="E30" s="75"/>
      <c r="F30" s="75">
        <v>30</v>
      </c>
      <c r="G30" s="75"/>
      <c r="H30" s="75"/>
      <c r="I30" s="75"/>
      <c r="J30" s="75"/>
      <c r="K30" s="75"/>
      <c r="L30" s="75">
        <v>0</v>
      </c>
      <c r="M30" s="65">
        <v>30</v>
      </c>
      <c r="N30" s="82"/>
      <c r="O30" s="74">
        <v>26</v>
      </c>
      <c r="Q30" s="60"/>
    </row>
    <row r="31" spans="1:20" ht="25.5" customHeight="1" x14ac:dyDescent="0.2">
      <c r="A31" s="72">
        <v>43844</v>
      </c>
      <c r="B31" s="82" t="s">
        <v>215</v>
      </c>
      <c r="C31" s="102" t="s">
        <v>296</v>
      </c>
      <c r="D31" s="102" t="s">
        <v>297</v>
      </c>
      <c r="E31" s="75"/>
      <c r="F31" s="75"/>
      <c r="G31" s="75">
        <v>54.17</v>
      </c>
      <c r="H31" s="75"/>
      <c r="I31" s="75"/>
      <c r="J31" s="75"/>
      <c r="K31" s="75"/>
      <c r="L31" s="75">
        <v>10.83</v>
      </c>
      <c r="M31" s="65">
        <v>65</v>
      </c>
      <c r="N31" s="73">
        <v>837219908</v>
      </c>
      <c r="O31" s="74">
        <v>27</v>
      </c>
      <c r="Q31" s="60"/>
    </row>
    <row r="32" spans="1:20" ht="25.5" x14ac:dyDescent="0.2">
      <c r="A32" s="16">
        <v>43845</v>
      </c>
      <c r="B32" s="82" t="s">
        <v>215</v>
      </c>
      <c r="C32" s="102" t="s">
        <v>298</v>
      </c>
      <c r="D32" s="102" t="s">
        <v>221</v>
      </c>
      <c r="E32" s="75"/>
      <c r="F32" s="75"/>
      <c r="G32" s="75"/>
      <c r="H32" s="75"/>
      <c r="I32" s="75"/>
      <c r="J32" s="75">
        <v>250</v>
      </c>
      <c r="K32" s="75"/>
      <c r="L32" s="75">
        <v>0</v>
      </c>
      <c r="M32" s="65">
        <v>250</v>
      </c>
      <c r="N32" s="73"/>
      <c r="O32" s="74">
        <v>28</v>
      </c>
      <c r="Q32" s="60"/>
    </row>
    <row r="33" spans="1:20" ht="25.5" x14ac:dyDescent="0.2">
      <c r="A33" s="72">
        <v>43847</v>
      </c>
      <c r="B33" s="82" t="s">
        <v>299</v>
      </c>
      <c r="C33" s="102" t="s">
        <v>300</v>
      </c>
      <c r="D33" s="102" t="s">
        <v>301</v>
      </c>
      <c r="E33" s="75">
        <v>15.22</v>
      </c>
      <c r="F33" s="75"/>
      <c r="G33" s="75"/>
      <c r="H33" s="75"/>
      <c r="I33" s="75"/>
      <c r="J33" s="75"/>
      <c r="K33" s="75"/>
      <c r="L33" s="75">
        <v>0</v>
      </c>
      <c r="M33" s="65">
        <v>15.22</v>
      </c>
      <c r="N33" s="73"/>
      <c r="O33" s="74">
        <v>29</v>
      </c>
      <c r="Q33" s="60"/>
    </row>
    <row r="34" spans="1:20" x14ac:dyDescent="0.2">
      <c r="A34" s="72">
        <v>43859</v>
      </c>
      <c r="B34" s="82" t="s">
        <v>215</v>
      </c>
      <c r="C34" s="102" t="s">
        <v>302</v>
      </c>
      <c r="D34" s="102" t="s">
        <v>303</v>
      </c>
      <c r="E34" s="75">
        <v>200</v>
      </c>
      <c r="F34" s="75"/>
      <c r="G34" s="75"/>
      <c r="H34" s="75"/>
      <c r="I34" s="75"/>
      <c r="J34" s="75"/>
      <c r="K34" s="75"/>
      <c r="L34" s="75">
        <v>0</v>
      </c>
      <c r="M34" s="65">
        <v>200</v>
      </c>
      <c r="N34" s="73"/>
      <c r="O34" s="74">
        <v>30</v>
      </c>
      <c r="Q34" s="60"/>
    </row>
    <row r="35" spans="1:20" x14ac:dyDescent="0.2">
      <c r="A35" s="72">
        <v>43861</v>
      </c>
      <c r="B35" s="82" t="s">
        <v>313</v>
      </c>
      <c r="C35" s="102" t="s">
        <v>305</v>
      </c>
      <c r="D35" s="102" t="s">
        <v>3</v>
      </c>
      <c r="E35" s="75"/>
      <c r="F35" s="75">
        <v>374</v>
      </c>
      <c r="G35" s="75"/>
      <c r="H35" s="75"/>
      <c r="I35" s="75"/>
      <c r="J35" s="75"/>
      <c r="K35" s="75"/>
      <c r="L35" s="75"/>
      <c r="M35" s="65">
        <v>374</v>
      </c>
      <c r="N35" s="73"/>
      <c r="O35" s="74">
        <v>31</v>
      </c>
      <c r="Q35" s="60"/>
    </row>
    <row r="36" spans="1:20" x14ac:dyDescent="0.2">
      <c r="A36" s="72">
        <v>43893</v>
      </c>
      <c r="B36" s="82" t="s">
        <v>316</v>
      </c>
      <c r="C36" s="102" t="s">
        <v>306</v>
      </c>
      <c r="D36" s="102" t="s">
        <v>307</v>
      </c>
      <c r="E36" s="75">
        <v>10</v>
      </c>
      <c r="F36" s="75"/>
      <c r="G36" s="75"/>
      <c r="H36" s="75"/>
      <c r="I36" s="75"/>
      <c r="J36" s="75"/>
      <c r="K36" s="75"/>
      <c r="L36" s="75"/>
      <c r="M36" s="65">
        <v>10</v>
      </c>
      <c r="N36" s="73"/>
      <c r="O36" s="74">
        <v>32</v>
      </c>
      <c r="Q36" s="60"/>
    </row>
    <row r="37" spans="1:20" x14ac:dyDescent="0.2">
      <c r="A37" s="72">
        <v>43893</v>
      </c>
      <c r="B37" s="82" t="s">
        <v>316</v>
      </c>
      <c r="C37" s="102" t="s">
        <v>305</v>
      </c>
      <c r="D37" s="102" t="s">
        <v>308</v>
      </c>
      <c r="E37" s="75"/>
      <c r="F37" s="75">
        <v>36</v>
      </c>
      <c r="G37" s="75"/>
      <c r="H37" s="75"/>
      <c r="I37" s="75"/>
      <c r="J37" s="75"/>
      <c r="K37" s="75"/>
      <c r="L37" s="75"/>
      <c r="M37" s="65">
        <v>36</v>
      </c>
      <c r="N37" s="73"/>
      <c r="O37" s="74">
        <v>33</v>
      </c>
      <c r="Q37" s="60">
        <f t="shared" ref="Q37:Q65" si="1">SUM(E37:K37)*0.2</f>
        <v>7.2</v>
      </c>
      <c r="R37" s="62" t="str">
        <f t="shared" ref="R37:R57" si="2">IF(ISBLANK(L37)," ",IF(Q37=L37,"Y","Error"))</f>
        <v xml:space="preserve"> </v>
      </c>
    </row>
    <row r="38" spans="1:20" x14ac:dyDescent="0.2">
      <c r="A38" s="72">
        <v>43893</v>
      </c>
      <c r="B38" s="82" t="s">
        <v>316</v>
      </c>
      <c r="C38" s="102" t="s">
        <v>305</v>
      </c>
      <c r="D38" s="102" t="s">
        <v>309</v>
      </c>
      <c r="E38" s="75">
        <v>24.6</v>
      </c>
      <c r="F38" s="75"/>
      <c r="G38" s="75"/>
      <c r="H38" s="75"/>
      <c r="I38" s="75"/>
      <c r="J38" s="75"/>
      <c r="K38" s="75"/>
      <c r="L38" s="10"/>
      <c r="M38" s="65">
        <v>24.6</v>
      </c>
      <c r="N38" s="73"/>
      <c r="O38" s="74">
        <v>34</v>
      </c>
      <c r="Q38" s="60">
        <f t="shared" si="1"/>
        <v>4.9200000000000008</v>
      </c>
      <c r="R38" s="62" t="str">
        <f t="shared" si="2"/>
        <v xml:space="preserve"> </v>
      </c>
    </row>
    <row r="39" spans="1:20" x14ac:dyDescent="0.2">
      <c r="A39" s="72">
        <v>43893</v>
      </c>
      <c r="B39" s="82" t="s">
        <v>316</v>
      </c>
      <c r="C39" s="102" t="s">
        <v>306</v>
      </c>
      <c r="D39" s="102" t="s">
        <v>311</v>
      </c>
      <c r="E39" s="75">
        <v>10</v>
      </c>
      <c r="F39" s="75"/>
      <c r="G39" s="75"/>
      <c r="H39" s="75"/>
      <c r="I39" s="75"/>
      <c r="J39" s="75"/>
      <c r="K39" s="75"/>
      <c r="L39" s="75"/>
      <c r="M39" s="65">
        <v>10</v>
      </c>
      <c r="N39" s="73"/>
      <c r="O39" s="74">
        <v>35</v>
      </c>
      <c r="Q39" s="60">
        <f t="shared" si="1"/>
        <v>2</v>
      </c>
      <c r="R39" s="62" t="str">
        <f t="shared" si="2"/>
        <v xml:space="preserve"> </v>
      </c>
    </row>
    <row r="40" spans="1:20" x14ac:dyDescent="0.2">
      <c r="A40" s="72">
        <v>43893</v>
      </c>
      <c r="B40" s="82" t="s">
        <v>316</v>
      </c>
      <c r="C40" s="102" t="s">
        <v>305</v>
      </c>
      <c r="D40" s="102" t="s">
        <v>312</v>
      </c>
      <c r="E40" s="75"/>
      <c r="F40" s="75">
        <v>36</v>
      </c>
      <c r="G40" s="75"/>
      <c r="H40" s="75"/>
      <c r="I40" s="75"/>
      <c r="J40" s="75"/>
      <c r="K40" s="75"/>
      <c r="L40" s="75"/>
      <c r="M40" s="65">
        <v>36</v>
      </c>
      <c r="N40" s="73"/>
      <c r="O40" s="74">
        <v>36</v>
      </c>
      <c r="Q40" s="60">
        <f t="shared" si="1"/>
        <v>7.2</v>
      </c>
      <c r="R40" s="62" t="str">
        <f t="shared" si="2"/>
        <v xml:space="preserve"> </v>
      </c>
    </row>
    <row r="41" spans="1:20" x14ac:dyDescent="0.2">
      <c r="A41" s="72">
        <v>43890</v>
      </c>
      <c r="B41" s="82" t="s">
        <v>313</v>
      </c>
      <c r="C41" s="102" t="s">
        <v>305</v>
      </c>
      <c r="D41" s="102" t="s">
        <v>3</v>
      </c>
      <c r="E41" s="75"/>
      <c r="F41" s="75">
        <v>374</v>
      </c>
      <c r="G41" s="75"/>
      <c r="H41" s="75"/>
      <c r="I41" s="75"/>
      <c r="J41" s="75"/>
      <c r="K41" s="75"/>
      <c r="L41" s="75"/>
      <c r="M41" s="65">
        <v>374</v>
      </c>
      <c r="N41" s="73"/>
      <c r="O41" s="74">
        <v>37</v>
      </c>
      <c r="Q41" s="60">
        <f t="shared" si="1"/>
        <v>74.8</v>
      </c>
      <c r="R41" s="62" t="str">
        <f t="shared" si="2"/>
        <v xml:space="preserve"> </v>
      </c>
      <c r="S41" s="59" t="s">
        <v>26</v>
      </c>
      <c r="T41" s="76"/>
    </row>
    <row r="42" spans="1:20" x14ac:dyDescent="0.2">
      <c r="A42" s="72">
        <v>43910</v>
      </c>
      <c r="B42" s="82" t="s">
        <v>288</v>
      </c>
      <c r="C42" s="102" t="s">
        <v>314</v>
      </c>
      <c r="D42" s="102" t="s">
        <v>315</v>
      </c>
      <c r="E42" s="75">
        <v>35</v>
      </c>
      <c r="F42" s="75"/>
      <c r="G42" s="75"/>
      <c r="H42" s="75"/>
      <c r="I42" s="75"/>
      <c r="J42" s="75"/>
      <c r="K42" s="75"/>
      <c r="L42" s="75"/>
      <c r="M42" s="65">
        <v>35</v>
      </c>
      <c r="N42" s="73"/>
      <c r="O42" s="74">
        <v>38</v>
      </c>
      <c r="Q42" s="60">
        <f t="shared" si="1"/>
        <v>7</v>
      </c>
      <c r="R42" s="62" t="str">
        <f t="shared" si="2"/>
        <v xml:space="preserve"> </v>
      </c>
    </row>
    <row r="43" spans="1:20" x14ac:dyDescent="0.2">
      <c r="A43" s="72">
        <v>43892</v>
      </c>
      <c r="B43" s="82" t="s">
        <v>316</v>
      </c>
      <c r="C43" s="102" t="s">
        <v>317</v>
      </c>
      <c r="D43" s="102" t="s">
        <v>318</v>
      </c>
      <c r="E43" s="75"/>
      <c r="F43" s="75"/>
      <c r="G43" s="75">
        <v>9.99</v>
      </c>
      <c r="H43" s="75"/>
      <c r="I43" s="75"/>
      <c r="J43" s="75"/>
      <c r="K43" s="75"/>
      <c r="L43" s="75">
        <v>0</v>
      </c>
      <c r="M43" s="65">
        <v>9.99</v>
      </c>
      <c r="N43" s="73"/>
      <c r="O43" s="74">
        <v>39</v>
      </c>
      <c r="Q43" s="60">
        <f t="shared" si="1"/>
        <v>1.9980000000000002</v>
      </c>
      <c r="R43" s="62" t="str">
        <f t="shared" si="2"/>
        <v>Error</v>
      </c>
    </row>
    <row r="44" spans="1:20" x14ac:dyDescent="0.2">
      <c r="A44" s="72">
        <v>43899</v>
      </c>
      <c r="B44" s="82" t="s">
        <v>316</v>
      </c>
      <c r="C44" s="102" t="s">
        <v>216</v>
      </c>
      <c r="D44" s="102" t="s">
        <v>319</v>
      </c>
      <c r="E44" s="75"/>
      <c r="F44" s="75"/>
      <c r="G44" s="75"/>
      <c r="H44" s="75"/>
      <c r="I44" s="75">
        <v>210</v>
      </c>
      <c r="J44" s="75"/>
      <c r="K44" s="75"/>
      <c r="L44" s="75">
        <v>42</v>
      </c>
      <c r="M44" s="65">
        <v>252</v>
      </c>
      <c r="N44" s="73">
        <v>167413406</v>
      </c>
      <c r="O44" s="74">
        <v>40</v>
      </c>
      <c r="Q44" s="60">
        <f t="shared" si="1"/>
        <v>42</v>
      </c>
      <c r="R44" s="62" t="str">
        <f t="shared" si="2"/>
        <v>Y</v>
      </c>
    </row>
    <row r="45" spans="1:20" x14ac:dyDescent="0.2">
      <c r="A45" s="72">
        <v>43918</v>
      </c>
      <c r="B45" s="82" t="s">
        <v>316</v>
      </c>
      <c r="C45" s="102" t="s">
        <v>306</v>
      </c>
      <c r="D45" s="102" t="s">
        <v>322</v>
      </c>
      <c r="E45" s="75">
        <v>10</v>
      </c>
      <c r="F45" s="75"/>
      <c r="G45" s="75"/>
      <c r="H45" s="75"/>
      <c r="I45" s="75"/>
      <c r="J45" s="75"/>
      <c r="K45" s="75"/>
      <c r="L45" s="75"/>
      <c r="M45" s="65">
        <v>10</v>
      </c>
      <c r="N45" s="73"/>
      <c r="O45" s="74">
        <v>41</v>
      </c>
      <c r="Q45" s="60">
        <f t="shared" si="1"/>
        <v>2</v>
      </c>
      <c r="R45" s="62" t="str">
        <f t="shared" si="2"/>
        <v xml:space="preserve"> </v>
      </c>
    </row>
    <row r="46" spans="1:20" x14ac:dyDescent="0.2">
      <c r="A46" s="72">
        <v>43920</v>
      </c>
      <c r="B46" s="82" t="s">
        <v>316</v>
      </c>
      <c r="C46" s="102" t="s">
        <v>305</v>
      </c>
      <c r="D46" s="102" t="s">
        <v>323</v>
      </c>
      <c r="E46" s="75"/>
      <c r="F46" s="75">
        <v>36</v>
      </c>
      <c r="G46" s="75"/>
      <c r="H46" s="75"/>
      <c r="I46" s="75"/>
      <c r="J46" s="75"/>
      <c r="K46" s="75"/>
      <c r="L46" s="75"/>
      <c r="M46" s="65">
        <v>36</v>
      </c>
      <c r="N46" s="73"/>
      <c r="O46" s="74">
        <v>42</v>
      </c>
      <c r="Q46" s="60">
        <f t="shared" si="1"/>
        <v>7.2</v>
      </c>
      <c r="R46" s="62" t="str">
        <f t="shared" si="2"/>
        <v xml:space="preserve"> </v>
      </c>
    </row>
    <row r="47" spans="1:20" x14ac:dyDescent="0.2">
      <c r="A47" s="72">
        <v>43920</v>
      </c>
      <c r="B47" s="82" t="s">
        <v>313</v>
      </c>
      <c r="C47" s="102" t="s">
        <v>305</v>
      </c>
      <c r="D47" s="102" t="s">
        <v>3</v>
      </c>
      <c r="E47" s="75"/>
      <c r="F47" s="75">
        <v>374</v>
      </c>
      <c r="G47" s="75"/>
      <c r="H47" s="75"/>
      <c r="I47" s="75"/>
      <c r="J47" s="75"/>
      <c r="K47" s="75"/>
      <c r="L47" s="75"/>
      <c r="M47" s="65">
        <v>374</v>
      </c>
      <c r="N47" s="73"/>
      <c r="O47" s="74">
        <v>43</v>
      </c>
      <c r="Q47" s="60">
        <f t="shared" si="1"/>
        <v>74.8</v>
      </c>
      <c r="R47" s="62" t="str">
        <f t="shared" si="2"/>
        <v xml:space="preserve"> </v>
      </c>
    </row>
    <row r="48" spans="1:20" x14ac:dyDescent="0.2">
      <c r="A48" s="72"/>
      <c r="B48" s="73"/>
      <c r="C48" s="105"/>
      <c r="D48" s="105"/>
      <c r="E48" s="75"/>
      <c r="F48" s="75"/>
      <c r="G48" s="75"/>
      <c r="H48" s="75"/>
      <c r="I48" s="75"/>
      <c r="J48" s="75"/>
      <c r="K48" s="75"/>
      <c r="L48" s="75"/>
      <c r="M48" s="65"/>
      <c r="N48" s="73"/>
      <c r="O48" s="74"/>
      <c r="Q48" s="60">
        <f t="shared" si="1"/>
        <v>0</v>
      </c>
      <c r="R48" s="62" t="str">
        <f t="shared" si="2"/>
        <v xml:space="preserve"> </v>
      </c>
      <c r="S48" s="59" t="s">
        <v>26</v>
      </c>
      <c r="T48" s="76"/>
    </row>
    <row r="49" spans="1:20" x14ac:dyDescent="0.2">
      <c r="A49" s="72"/>
      <c r="B49" s="73"/>
      <c r="C49" s="105"/>
      <c r="D49" s="105"/>
      <c r="E49" s="75"/>
      <c r="F49" s="75"/>
      <c r="G49" s="75"/>
      <c r="H49" s="75"/>
      <c r="I49" s="75"/>
      <c r="J49" s="75"/>
      <c r="K49" s="75"/>
      <c r="L49" s="75"/>
      <c r="M49" s="65"/>
      <c r="N49" s="73"/>
      <c r="O49" s="74"/>
      <c r="Q49" s="60">
        <f t="shared" si="1"/>
        <v>0</v>
      </c>
      <c r="R49" s="62" t="str">
        <f t="shared" si="2"/>
        <v xml:space="preserve"> </v>
      </c>
    </row>
    <row r="50" spans="1:20" x14ac:dyDescent="0.2">
      <c r="A50" s="72"/>
      <c r="B50" s="73"/>
      <c r="C50" s="105"/>
      <c r="D50" s="105"/>
      <c r="E50" s="75"/>
      <c r="F50" s="75"/>
      <c r="G50" s="75"/>
      <c r="H50" s="75"/>
      <c r="I50" s="75"/>
      <c r="J50" s="75"/>
      <c r="K50" s="75"/>
      <c r="L50" s="75"/>
      <c r="M50" s="65"/>
      <c r="N50" s="73"/>
      <c r="O50" s="74"/>
      <c r="Q50" s="60">
        <f t="shared" si="1"/>
        <v>0</v>
      </c>
      <c r="R50" s="62" t="str">
        <f t="shared" si="2"/>
        <v xml:space="preserve"> </v>
      </c>
    </row>
    <row r="51" spans="1:20" x14ac:dyDescent="0.2">
      <c r="A51" s="72"/>
      <c r="B51" s="73"/>
      <c r="C51" s="105"/>
      <c r="D51" s="105"/>
      <c r="E51" s="75"/>
      <c r="F51" s="75"/>
      <c r="G51" s="75"/>
      <c r="H51" s="75"/>
      <c r="I51" s="75"/>
      <c r="J51" s="75"/>
      <c r="K51" s="75"/>
      <c r="L51" s="75"/>
      <c r="M51" s="65"/>
      <c r="N51" s="73"/>
      <c r="O51" s="74"/>
      <c r="Q51" s="60">
        <f t="shared" si="1"/>
        <v>0</v>
      </c>
      <c r="R51" s="62" t="str">
        <f t="shared" si="2"/>
        <v xml:space="preserve"> </v>
      </c>
    </row>
    <row r="52" spans="1:20" x14ac:dyDescent="0.2">
      <c r="A52" s="72"/>
      <c r="B52" s="73"/>
      <c r="C52" s="105"/>
      <c r="D52" s="105"/>
      <c r="E52" s="75"/>
      <c r="F52" s="75"/>
      <c r="G52" s="75"/>
      <c r="H52" s="75"/>
      <c r="I52" s="75"/>
      <c r="J52" s="75"/>
      <c r="K52" s="75"/>
      <c r="L52" s="75"/>
      <c r="M52" s="65">
        <f>SUM(M5:M51)</f>
        <v>9486.91</v>
      </c>
      <c r="N52" s="73"/>
      <c r="O52" s="74"/>
      <c r="Q52" s="60">
        <f t="shared" si="1"/>
        <v>0</v>
      </c>
      <c r="R52" s="62" t="str">
        <f t="shared" si="2"/>
        <v xml:space="preserve"> </v>
      </c>
    </row>
    <row r="53" spans="1:20" x14ac:dyDescent="0.2">
      <c r="A53" s="72"/>
      <c r="B53" s="73"/>
      <c r="C53" s="105"/>
      <c r="D53" s="105"/>
      <c r="E53" s="75"/>
      <c r="F53" s="75"/>
      <c r="G53" s="75"/>
      <c r="H53" s="75"/>
      <c r="I53" s="75"/>
      <c r="J53" s="75"/>
      <c r="K53" s="75"/>
      <c r="L53" s="75"/>
      <c r="M53" s="65"/>
      <c r="N53" s="73"/>
      <c r="O53" s="74"/>
      <c r="Q53" s="60">
        <f t="shared" si="1"/>
        <v>0</v>
      </c>
      <c r="R53" s="62" t="str">
        <f t="shared" si="2"/>
        <v xml:space="preserve"> </v>
      </c>
    </row>
    <row r="54" spans="1:20" x14ac:dyDescent="0.2">
      <c r="A54" s="72"/>
      <c r="B54" s="73"/>
      <c r="C54" s="105"/>
      <c r="D54" s="105"/>
      <c r="E54" s="75"/>
      <c r="F54" s="75"/>
      <c r="G54" s="75"/>
      <c r="H54" s="75"/>
      <c r="I54" s="75"/>
      <c r="J54" s="75"/>
      <c r="K54" s="75"/>
      <c r="L54" s="75"/>
      <c r="M54" s="65"/>
      <c r="N54" s="73"/>
      <c r="O54" s="74"/>
      <c r="Q54" s="60">
        <f t="shared" si="1"/>
        <v>0</v>
      </c>
      <c r="R54" s="62" t="str">
        <f t="shared" si="2"/>
        <v xml:space="preserve"> </v>
      </c>
    </row>
    <row r="55" spans="1:20" x14ac:dyDescent="0.2">
      <c r="A55" s="72"/>
      <c r="B55" s="73"/>
      <c r="C55" s="105"/>
      <c r="D55" s="105"/>
      <c r="E55" s="75"/>
      <c r="F55" s="75"/>
      <c r="G55" s="75"/>
      <c r="H55" s="75"/>
      <c r="I55" s="75"/>
      <c r="J55" s="75"/>
      <c r="K55" s="75"/>
      <c r="L55" s="75"/>
      <c r="M55" s="65"/>
      <c r="N55" s="73"/>
      <c r="O55" s="74"/>
      <c r="Q55" s="60">
        <f t="shared" si="1"/>
        <v>0</v>
      </c>
      <c r="R55" s="62" t="str">
        <f t="shared" si="2"/>
        <v xml:space="preserve"> </v>
      </c>
    </row>
    <row r="56" spans="1:20" x14ac:dyDescent="0.2">
      <c r="A56" s="72"/>
      <c r="B56" s="73"/>
      <c r="C56" s="105"/>
      <c r="D56" s="105"/>
      <c r="E56" s="75"/>
      <c r="F56" s="75"/>
      <c r="G56" s="75"/>
      <c r="H56" s="75"/>
      <c r="I56" s="75"/>
      <c r="J56" s="75"/>
      <c r="K56" s="75"/>
      <c r="L56" s="75"/>
      <c r="M56" s="65"/>
      <c r="N56" s="73"/>
      <c r="O56" s="74"/>
      <c r="Q56" s="60">
        <f t="shared" si="1"/>
        <v>0</v>
      </c>
      <c r="R56" s="62" t="str">
        <f t="shared" si="2"/>
        <v xml:space="preserve"> </v>
      </c>
    </row>
    <row r="57" spans="1:20" x14ac:dyDescent="0.2">
      <c r="A57" s="72"/>
      <c r="B57" s="73"/>
      <c r="C57" s="105"/>
      <c r="D57" s="105"/>
      <c r="E57" s="75"/>
      <c r="F57" s="75"/>
      <c r="G57" s="75"/>
      <c r="H57" s="75"/>
      <c r="I57" s="75"/>
      <c r="J57" s="75"/>
      <c r="K57" s="75"/>
      <c r="L57" s="75"/>
      <c r="M57" s="65"/>
      <c r="N57" s="73"/>
      <c r="O57" s="74"/>
      <c r="Q57" s="60">
        <f t="shared" si="1"/>
        <v>0</v>
      </c>
      <c r="R57" s="62" t="str">
        <f t="shared" si="2"/>
        <v xml:space="preserve"> </v>
      </c>
    </row>
    <row r="58" spans="1:20" x14ac:dyDescent="0.2">
      <c r="A58" s="72"/>
      <c r="B58" s="73"/>
      <c r="C58" s="105"/>
      <c r="D58" s="105"/>
      <c r="E58" s="75"/>
      <c r="F58" s="75"/>
      <c r="G58" s="75"/>
      <c r="H58" s="75"/>
      <c r="I58" s="75"/>
      <c r="J58" s="75"/>
      <c r="K58" s="75"/>
      <c r="L58" s="75"/>
      <c r="M58" s="65"/>
      <c r="N58" s="73"/>
      <c r="O58" s="74"/>
      <c r="Q58" s="60">
        <f t="shared" si="1"/>
        <v>0</v>
      </c>
      <c r="R58" s="62" t="str">
        <f t="shared" ref="R58:R74" si="3">IF(ISBLANK(L58)," ",IF(Q58=L58,"Y","Error"))</f>
        <v xml:space="preserve"> </v>
      </c>
    </row>
    <row r="59" spans="1:20" x14ac:dyDescent="0.2">
      <c r="A59" s="72"/>
      <c r="B59" s="73"/>
      <c r="C59" s="105"/>
      <c r="D59" s="105"/>
      <c r="E59" s="75"/>
      <c r="F59" s="75"/>
      <c r="G59" s="75"/>
      <c r="H59" s="75"/>
      <c r="I59" s="75"/>
      <c r="J59" s="75"/>
      <c r="K59" s="75"/>
      <c r="L59" s="75"/>
      <c r="M59" s="65"/>
      <c r="N59" s="73"/>
      <c r="O59" s="74"/>
      <c r="Q59" s="60">
        <f t="shared" si="1"/>
        <v>0</v>
      </c>
      <c r="R59" s="62" t="str">
        <f t="shared" si="3"/>
        <v xml:space="preserve"> </v>
      </c>
    </row>
    <row r="60" spans="1:20" x14ac:dyDescent="0.2">
      <c r="A60" s="72"/>
      <c r="B60" s="73"/>
      <c r="C60" s="105"/>
      <c r="D60" s="105"/>
      <c r="E60" s="75"/>
      <c r="F60" s="75"/>
      <c r="G60" s="75"/>
      <c r="H60" s="75"/>
      <c r="I60" s="75"/>
      <c r="J60" s="75"/>
      <c r="K60" s="75"/>
      <c r="L60" s="75"/>
      <c r="M60" s="65"/>
      <c r="N60" s="73"/>
      <c r="O60" s="74"/>
      <c r="Q60" s="60">
        <f t="shared" si="1"/>
        <v>0</v>
      </c>
      <c r="R60" s="62" t="str">
        <f t="shared" si="3"/>
        <v xml:space="preserve"> </v>
      </c>
    </row>
    <row r="61" spans="1:20" x14ac:dyDescent="0.2">
      <c r="A61" s="72"/>
      <c r="B61" s="73"/>
      <c r="C61" s="105"/>
      <c r="D61" s="105"/>
      <c r="E61" s="75"/>
      <c r="F61" s="75"/>
      <c r="G61" s="75"/>
      <c r="H61" s="75"/>
      <c r="I61" s="75"/>
      <c r="J61" s="75"/>
      <c r="K61" s="75"/>
      <c r="L61" s="75"/>
      <c r="M61" s="65"/>
      <c r="N61" s="73"/>
      <c r="O61" s="74"/>
      <c r="Q61" s="60">
        <f t="shared" si="1"/>
        <v>0</v>
      </c>
      <c r="R61" s="62" t="str">
        <f t="shared" si="3"/>
        <v xml:space="preserve"> </v>
      </c>
    </row>
    <row r="62" spans="1:20" x14ac:dyDescent="0.2">
      <c r="A62" s="72"/>
      <c r="B62" s="73"/>
      <c r="C62" s="105"/>
      <c r="D62" s="105"/>
      <c r="E62" s="75"/>
      <c r="F62" s="75"/>
      <c r="G62" s="75"/>
      <c r="H62" s="75"/>
      <c r="I62" s="75"/>
      <c r="J62" s="75"/>
      <c r="K62" s="75"/>
      <c r="L62" s="75"/>
      <c r="M62" s="65"/>
      <c r="N62" s="73"/>
      <c r="O62" s="74"/>
      <c r="Q62" s="60">
        <f t="shared" si="1"/>
        <v>0</v>
      </c>
      <c r="R62" s="62" t="str">
        <f t="shared" si="3"/>
        <v xml:space="preserve"> </v>
      </c>
    </row>
    <row r="63" spans="1:20" x14ac:dyDescent="0.2">
      <c r="A63" s="72"/>
      <c r="B63" s="73"/>
      <c r="C63" s="105"/>
      <c r="D63" s="105"/>
      <c r="E63" s="75"/>
      <c r="F63" s="75"/>
      <c r="G63" s="75"/>
      <c r="H63" s="75"/>
      <c r="I63" s="75"/>
      <c r="J63" s="75"/>
      <c r="K63" s="75"/>
      <c r="L63" s="75"/>
      <c r="M63" s="65"/>
      <c r="N63" s="73"/>
      <c r="O63" s="74"/>
      <c r="Q63" s="60">
        <f t="shared" si="1"/>
        <v>0</v>
      </c>
      <c r="R63" s="62" t="str">
        <f t="shared" si="3"/>
        <v xml:space="preserve"> </v>
      </c>
    </row>
    <row r="64" spans="1:20" x14ac:dyDescent="0.2">
      <c r="A64" s="72"/>
      <c r="B64" s="73"/>
      <c r="C64" s="105"/>
      <c r="D64" s="105"/>
      <c r="E64" s="75"/>
      <c r="F64" s="75"/>
      <c r="G64" s="75"/>
      <c r="H64" s="75"/>
      <c r="I64" s="75"/>
      <c r="J64" s="75"/>
      <c r="K64" s="75"/>
      <c r="L64" s="75"/>
      <c r="M64" s="65"/>
      <c r="N64" s="73"/>
      <c r="O64" s="74"/>
      <c r="Q64" s="60">
        <f t="shared" si="1"/>
        <v>0</v>
      </c>
      <c r="R64" s="62" t="str">
        <f t="shared" si="3"/>
        <v xml:space="preserve"> </v>
      </c>
      <c r="S64" s="59" t="s">
        <v>26</v>
      </c>
      <c r="T64" s="76"/>
    </row>
    <row r="65" spans="1:20" x14ac:dyDescent="0.2">
      <c r="A65" s="72"/>
      <c r="B65" s="73"/>
      <c r="C65" s="105"/>
      <c r="D65" s="105"/>
      <c r="E65" s="75"/>
      <c r="F65" s="75"/>
      <c r="G65" s="75"/>
      <c r="H65" s="75"/>
      <c r="I65" s="75"/>
      <c r="J65" s="75"/>
      <c r="K65" s="75"/>
      <c r="L65" s="75"/>
      <c r="M65" s="65"/>
      <c r="N65" s="73"/>
      <c r="O65" s="74"/>
      <c r="Q65" s="60">
        <f t="shared" si="1"/>
        <v>0</v>
      </c>
      <c r="R65" s="62" t="str">
        <f t="shared" si="3"/>
        <v xml:space="preserve"> </v>
      </c>
    </row>
    <row r="66" spans="1:20" x14ac:dyDescent="0.2">
      <c r="A66" s="72"/>
      <c r="B66" s="73"/>
      <c r="C66" s="105"/>
      <c r="D66" s="105"/>
      <c r="E66" s="75"/>
      <c r="F66" s="75"/>
      <c r="G66" s="75"/>
      <c r="H66" s="75"/>
      <c r="I66" s="75"/>
      <c r="J66" s="75"/>
      <c r="K66" s="75"/>
      <c r="L66" s="75"/>
      <c r="M66" s="65"/>
      <c r="N66" s="73"/>
      <c r="O66" s="74"/>
      <c r="Q66" s="60">
        <f t="shared" ref="Q66:Q74" si="4">SUM(E66:K66)*0.2</f>
        <v>0</v>
      </c>
      <c r="R66" s="62" t="str">
        <f t="shared" si="3"/>
        <v xml:space="preserve"> </v>
      </c>
      <c r="S66" s="59" t="s">
        <v>26</v>
      </c>
      <c r="T66" s="76"/>
    </row>
    <row r="67" spans="1:20" x14ac:dyDescent="0.2">
      <c r="A67" s="72"/>
      <c r="B67" s="73"/>
      <c r="C67" s="105"/>
      <c r="D67" s="105"/>
      <c r="E67" s="75"/>
      <c r="F67" s="75"/>
      <c r="G67" s="75"/>
      <c r="H67" s="75"/>
      <c r="I67" s="75"/>
      <c r="J67" s="75"/>
      <c r="K67" s="75"/>
      <c r="L67" s="75"/>
      <c r="M67" s="65"/>
      <c r="N67" s="73"/>
      <c r="O67" s="74"/>
      <c r="Q67" s="60">
        <f t="shared" si="4"/>
        <v>0</v>
      </c>
      <c r="R67" s="62" t="str">
        <f t="shared" si="3"/>
        <v xml:space="preserve"> </v>
      </c>
    </row>
    <row r="68" spans="1:20" x14ac:dyDescent="0.2">
      <c r="A68" s="72"/>
      <c r="B68" s="73"/>
      <c r="C68" s="105"/>
      <c r="D68" s="105"/>
      <c r="E68" s="75"/>
      <c r="F68" s="75"/>
      <c r="G68" s="75"/>
      <c r="H68" s="75"/>
      <c r="I68" s="75"/>
      <c r="J68" s="75"/>
      <c r="K68" s="75"/>
      <c r="L68" s="75"/>
      <c r="M68" s="65"/>
      <c r="N68" s="73"/>
      <c r="O68" s="74"/>
      <c r="Q68" s="60">
        <f t="shared" si="4"/>
        <v>0</v>
      </c>
      <c r="R68" s="62" t="str">
        <f t="shared" si="3"/>
        <v xml:space="preserve"> </v>
      </c>
    </row>
    <row r="69" spans="1:20" x14ac:dyDescent="0.2">
      <c r="A69" s="72"/>
      <c r="B69" s="73"/>
      <c r="C69" s="105"/>
      <c r="D69" s="105"/>
      <c r="E69" s="75"/>
      <c r="F69" s="75"/>
      <c r="G69" s="75"/>
      <c r="H69" s="75"/>
      <c r="I69" s="75"/>
      <c r="J69" s="75"/>
      <c r="K69" s="75"/>
      <c r="L69" s="75"/>
      <c r="M69" s="65"/>
      <c r="N69" s="73"/>
      <c r="O69" s="74"/>
      <c r="Q69" s="60">
        <f t="shared" si="4"/>
        <v>0</v>
      </c>
      <c r="R69" s="62" t="str">
        <f t="shared" si="3"/>
        <v xml:space="preserve"> </v>
      </c>
    </row>
    <row r="70" spans="1:20" x14ac:dyDescent="0.2">
      <c r="A70" s="72"/>
      <c r="B70" s="73"/>
      <c r="C70" s="105"/>
      <c r="D70" s="105"/>
      <c r="E70" s="75"/>
      <c r="F70" s="75"/>
      <c r="G70" s="75"/>
      <c r="H70" s="75"/>
      <c r="I70" s="75"/>
      <c r="J70" s="75"/>
      <c r="K70" s="75"/>
      <c r="L70" s="75"/>
      <c r="M70" s="65"/>
      <c r="N70" s="73"/>
      <c r="O70" s="74"/>
      <c r="Q70" s="60">
        <f t="shared" si="4"/>
        <v>0</v>
      </c>
      <c r="R70" s="62" t="str">
        <f t="shared" si="3"/>
        <v xml:space="preserve"> </v>
      </c>
    </row>
    <row r="71" spans="1:20" x14ac:dyDescent="0.2">
      <c r="A71" s="72"/>
      <c r="B71" s="73"/>
      <c r="C71" s="105"/>
      <c r="D71" s="105"/>
      <c r="E71" s="75"/>
      <c r="F71" s="75"/>
      <c r="G71" s="75"/>
      <c r="H71" s="75"/>
      <c r="I71" s="75"/>
      <c r="J71" s="75"/>
      <c r="K71" s="75"/>
      <c r="L71" s="75"/>
      <c r="M71" s="65"/>
      <c r="N71" s="73"/>
      <c r="O71" s="74"/>
      <c r="Q71" s="60">
        <f t="shared" si="4"/>
        <v>0</v>
      </c>
      <c r="R71" s="62" t="str">
        <f t="shared" si="3"/>
        <v xml:space="preserve"> </v>
      </c>
    </row>
    <row r="72" spans="1:20" x14ac:dyDescent="0.2">
      <c r="A72" s="72"/>
      <c r="B72" s="73"/>
      <c r="C72" s="105"/>
      <c r="D72" s="105"/>
      <c r="E72" s="75"/>
      <c r="F72" s="75"/>
      <c r="G72" s="75"/>
      <c r="H72" s="75"/>
      <c r="I72" s="75"/>
      <c r="J72" s="75"/>
      <c r="K72" s="75"/>
      <c r="L72" s="75"/>
      <c r="M72" s="65"/>
      <c r="N72" s="73"/>
      <c r="O72" s="74"/>
      <c r="Q72" s="60">
        <f t="shared" si="4"/>
        <v>0</v>
      </c>
      <c r="R72" s="62" t="str">
        <f t="shared" si="3"/>
        <v xml:space="preserve"> </v>
      </c>
      <c r="S72" s="59" t="s">
        <v>26</v>
      </c>
      <c r="T72" s="76"/>
    </row>
    <row r="73" spans="1:20" x14ac:dyDescent="0.2">
      <c r="A73" s="72"/>
      <c r="B73" s="73"/>
      <c r="C73" s="105"/>
      <c r="D73" s="105"/>
      <c r="E73" s="75"/>
      <c r="F73" s="75"/>
      <c r="G73" s="75"/>
      <c r="H73" s="75"/>
      <c r="I73" s="75"/>
      <c r="J73" s="75"/>
      <c r="K73" s="75"/>
      <c r="L73" s="75"/>
      <c r="M73" s="65"/>
      <c r="N73" s="73"/>
      <c r="O73" s="74"/>
      <c r="Q73" s="60">
        <f t="shared" si="4"/>
        <v>0</v>
      </c>
      <c r="R73" s="62" t="str">
        <f t="shared" si="3"/>
        <v xml:space="preserve"> </v>
      </c>
    </row>
    <row r="74" spans="1:20" x14ac:dyDescent="0.2">
      <c r="A74" s="72"/>
      <c r="B74" s="73"/>
      <c r="C74" s="105"/>
      <c r="D74" s="105"/>
      <c r="E74" s="75"/>
      <c r="F74" s="75"/>
      <c r="G74" s="75"/>
      <c r="H74" s="75"/>
      <c r="I74" s="75"/>
      <c r="J74" s="75"/>
      <c r="K74" s="75"/>
      <c r="L74" s="75"/>
      <c r="M74" s="65"/>
      <c r="N74" s="73"/>
      <c r="O74" s="74"/>
      <c r="Q74" s="60">
        <f t="shared" si="4"/>
        <v>0</v>
      </c>
      <c r="R74" s="62" t="str">
        <f t="shared" si="3"/>
        <v xml:space="preserve"> </v>
      </c>
    </row>
    <row r="75" spans="1:20" x14ac:dyDescent="0.2">
      <c r="R75" s="62" t="str">
        <f t="shared" ref="R75:R109" si="5">IF(ISBLANK(L75)," ",IF(Q75=L75,"Y","Error"))</f>
        <v xml:space="preserve"> </v>
      </c>
    </row>
    <row r="76" spans="1:20" x14ac:dyDescent="0.2">
      <c r="R76" s="62" t="str">
        <f t="shared" si="5"/>
        <v xml:space="preserve"> </v>
      </c>
    </row>
    <row r="77" spans="1:20" x14ac:dyDescent="0.2">
      <c r="R77" s="62" t="str">
        <f t="shared" si="5"/>
        <v xml:space="preserve"> </v>
      </c>
    </row>
    <row r="78" spans="1:20" x14ac:dyDescent="0.2">
      <c r="R78" s="62" t="str">
        <f t="shared" si="5"/>
        <v xml:space="preserve"> </v>
      </c>
    </row>
    <row r="79" spans="1:20" x14ac:dyDescent="0.2">
      <c r="R79" s="62" t="str">
        <f t="shared" si="5"/>
        <v xml:space="preserve"> </v>
      </c>
    </row>
    <row r="80" spans="1:20" x14ac:dyDescent="0.2">
      <c r="R80" s="62" t="str">
        <f t="shared" si="5"/>
        <v xml:space="preserve"> </v>
      </c>
    </row>
    <row r="81" spans="18:18" x14ac:dyDescent="0.2">
      <c r="R81" s="62" t="str">
        <f t="shared" si="5"/>
        <v xml:space="preserve"> </v>
      </c>
    </row>
    <row r="82" spans="18:18" x14ac:dyDescent="0.2">
      <c r="R82" s="62" t="str">
        <f t="shared" si="5"/>
        <v xml:space="preserve"> </v>
      </c>
    </row>
    <row r="83" spans="18:18" x14ac:dyDescent="0.2">
      <c r="R83" s="62" t="str">
        <f t="shared" si="5"/>
        <v xml:space="preserve"> </v>
      </c>
    </row>
    <row r="84" spans="18:18" x14ac:dyDescent="0.2">
      <c r="R84" s="62" t="str">
        <f t="shared" si="5"/>
        <v xml:space="preserve"> </v>
      </c>
    </row>
    <row r="85" spans="18:18" x14ac:dyDescent="0.2">
      <c r="R85" s="62" t="str">
        <f t="shared" si="5"/>
        <v xml:space="preserve"> </v>
      </c>
    </row>
    <row r="86" spans="18:18" x14ac:dyDescent="0.2">
      <c r="R86" s="62" t="str">
        <f t="shared" si="5"/>
        <v xml:space="preserve"> </v>
      </c>
    </row>
    <row r="87" spans="18:18" x14ac:dyDescent="0.2">
      <c r="R87" s="62" t="str">
        <f t="shared" si="5"/>
        <v xml:space="preserve"> </v>
      </c>
    </row>
    <row r="88" spans="18:18" x14ac:dyDescent="0.2">
      <c r="R88" s="62" t="str">
        <f t="shared" si="5"/>
        <v xml:space="preserve"> </v>
      </c>
    </row>
    <row r="89" spans="18:18" x14ac:dyDescent="0.2">
      <c r="R89" s="62" t="str">
        <f t="shared" si="5"/>
        <v xml:space="preserve"> </v>
      </c>
    </row>
    <row r="90" spans="18:18" x14ac:dyDescent="0.2">
      <c r="R90" s="62" t="str">
        <f t="shared" si="5"/>
        <v xml:space="preserve"> </v>
      </c>
    </row>
    <row r="91" spans="18:18" x14ac:dyDescent="0.2">
      <c r="R91" s="62" t="str">
        <f t="shared" si="5"/>
        <v xml:space="preserve"> </v>
      </c>
    </row>
    <row r="92" spans="18:18" x14ac:dyDescent="0.2">
      <c r="R92" s="62" t="str">
        <f t="shared" si="5"/>
        <v xml:space="preserve"> </v>
      </c>
    </row>
    <row r="93" spans="18:18" x14ac:dyDescent="0.2">
      <c r="R93" s="62" t="str">
        <f t="shared" si="5"/>
        <v xml:space="preserve"> </v>
      </c>
    </row>
    <row r="94" spans="18:18" x14ac:dyDescent="0.2">
      <c r="R94" s="62" t="str">
        <f t="shared" si="5"/>
        <v xml:space="preserve"> </v>
      </c>
    </row>
    <row r="95" spans="18:18" x14ac:dyDescent="0.2">
      <c r="R95" s="62" t="str">
        <f t="shared" si="5"/>
        <v xml:space="preserve"> </v>
      </c>
    </row>
    <row r="96" spans="18:18" x14ac:dyDescent="0.2">
      <c r="R96" s="62" t="str">
        <f t="shared" si="5"/>
        <v xml:space="preserve"> </v>
      </c>
    </row>
    <row r="97" spans="18:18" x14ac:dyDescent="0.2">
      <c r="R97" s="62" t="str">
        <f t="shared" si="5"/>
        <v xml:space="preserve"> </v>
      </c>
    </row>
    <row r="98" spans="18:18" x14ac:dyDescent="0.2">
      <c r="R98" s="62" t="str">
        <f t="shared" si="5"/>
        <v xml:space="preserve"> </v>
      </c>
    </row>
    <row r="99" spans="18:18" x14ac:dyDescent="0.2">
      <c r="R99" s="62" t="str">
        <f t="shared" si="5"/>
        <v xml:space="preserve"> </v>
      </c>
    </row>
    <row r="100" spans="18:18" x14ac:dyDescent="0.2">
      <c r="R100" s="62" t="str">
        <f t="shared" si="5"/>
        <v xml:space="preserve"> </v>
      </c>
    </row>
    <row r="101" spans="18:18" x14ac:dyDescent="0.2">
      <c r="R101" s="62" t="str">
        <f t="shared" si="5"/>
        <v xml:space="preserve"> </v>
      </c>
    </row>
    <row r="102" spans="18:18" x14ac:dyDescent="0.2">
      <c r="R102" s="62" t="str">
        <f t="shared" si="5"/>
        <v xml:space="preserve"> </v>
      </c>
    </row>
    <row r="103" spans="18:18" x14ac:dyDescent="0.2">
      <c r="R103" s="62" t="str">
        <f t="shared" si="5"/>
        <v xml:space="preserve"> </v>
      </c>
    </row>
    <row r="104" spans="18:18" x14ac:dyDescent="0.2">
      <c r="R104" s="62" t="str">
        <f t="shared" si="5"/>
        <v xml:space="preserve"> </v>
      </c>
    </row>
    <row r="105" spans="18:18" x14ac:dyDescent="0.2">
      <c r="R105" s="62" t="str">
        <f t="shared" si="5"/>
        <v xml:space="preserve"> </v>
      </c>
    </row>
    <row r="106" spans="18:18" x14ac:dyDescent="0.2">
      <c r="R106" s="62" t="str">
        <f t="shared" si="5"/>
        <v xml:space="preserve"> </v>
      </c>
    </row>
    <row r="107" spans="18:18" x14ac:dyDescent="0.2">
      <c r="R107" s="62" t="str">
        <f t="shared" si="5"/>
        <v xml:space="preserve"> </v>
      </c>
    </row>
    <row r="108" spans="18:18" x14ac:dyDescent="0.2">
      <c r="R108" s="62" t="str">
        <f t="shared" si="5"/>
        <v xml:space="preserve"> </v>
      </c>
    </row>
    <row r="109" spans="18:18" x14ac:dyDescent="0.2">
      <c r="R109" s="62" t="str">
        <f t="shared" si="5"/>
        <v xml:space="preserve"> </v>
      </c>
    </row>
    <row r="110" spans="18:18" x14ac:dyDescent="0.2">
      <c r="R110" s="62" t="str">
        <f t="shared" ref="R110:R121" si="6">IF(ISBLANK(L110)," ",IF(Q110=L110,"Y","Error"))</f>
        <v xml:space="preserve"> </v>
      </c>
    </row>
    <row r="111" spans="18:18" x14ac:dyDescent="0.2">
      <c r="R111" s="62" t="str">
        <f t="shared" si="6"/>
        <v xml:space="preserve"> </v>
      </c>
    </row>
    <row r="112" spans="18:18" x14ac:dyDescent="0.2">
      <c r="R112" s="62" t="str">
        <f t="shared" si="6"/>
        <v xml:space="preserve"> </v>
      </c>
    </row>
    <row r="113" spans="18:18" x14ac:dyDescent="0.2">
      <c r="R113" s="62" t="str">
        <f t="shared" si="6"/>
        <v xml:space="preserve"> </v>
      </c>
    </row>
    <row r="114" spans="18:18" x14ac:dyDescent="0.2">
      <c r="R114" s="62" t="str">
        <f t="shared" si="6"/>
        <v xml:space="preserve"> </v>
      </c>
    </row>
    <row r="115" spans="18:18" x14ac:dyDescent="0.2">
      <c r="R115" s="62" t="str">
        <f t="shared" si="6"/>
        <v xml:space="preserve"> </v>
      </c>
    </row>
    <row r="116" spans="18:18" x14ac:dyDescent="0.2">
      <c r="R116" s="62" t="str">
        <f t="shared" si="6"/>
        <v xml:space="preserve"> </v>
      </c>
    </row>
    <row r="117" spans="18:18" x14ac:dyDescent="0.2">
      <c r="R117" s="62" t="str">
        <f t="shared" si="6"/>
        <v xml:space="preserve"> </v>
      </c>
    </row>
    <row r="118" spans="18:18" x14ac:dyDescent="0.2">
      <c r="R118" s="62" t="str">
        <f t="shared" si="6"/>
        <v xml:space="preserve"> </v>
      </c>
    </row>
    <row r="119" spans="18:18" x14ac:dyDescent="0.2">
      <c r="R119" s="62" t="str">
        <f t="shared" si="6"/>
        <v xml:space="preserve"> </v>
      </c>
    </row>
    <row r="120" spans="18:18" x14ac:dyDescent="0.2">
      <c r="R120" s="62" t="str">
        <f t="shared" si="6"/>
        <v xml:space="preserve"> </v>
      </c>
    </row>
    <row r="121" spans="18:18" x14ac:dyDescent="0.2">
      <c r="R121" s="62" t="str">
        <f t="shared" si="6"/>
        <v xml:space="preserve"> </v>
      </c>
    </row>
  </sheetData>
  <pageMargins left="0.25" right="0.25" top="0.75" bottom="0.75" header="0.3" footer="0.3"/>
  <pageSetup paperSize="9" scale="8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zoomScale="90" zoomScaleNormal="90" workbookViewId="0">
      <pane ySplit="4" topLeftCell="A5" activePane="bottomLeft" state="frozen"/>
      <selection pane="bottomLeft" activeCell="J21" sqref="J21"/>
    </sheetView>
  </sheetViews>
  <sheetFormatPr defaultColWidth="11.140625" defaultRowHeight="12.75" x14ac:dyDescent="0.2"/>
  <cols>
    <col min="1" max="1" width="13" style="17" customWidth="1"/>
    <col min="2" max="2" width="16.5703125" style="1" customWidth="1"/>
    <col min="3" max="3" width="28.42578125" style="1" customWidth="1"/>
    <col min="4" max="4" width="34.85546875" style="1" customWidth="1"/>
    <col min="5" max="9" width="13" style="2" customWidth="1"/>
    <col min="10" max="10" width="13" style="5" customWidth="1"/>
    <col min="11" max="11" width="13" style="1" customWidth="1"/>
    <col min="12" max="16384" width="11.140625" style="1"/>
  </cols>
  <sheetData>
    <row r="1" spans="1:11" x14ac:dyDescent="0.2">
      <c r="A1" s="13" t="s">
        <v>21</v>
      </c>
    </row>
    <row r="2" spans="1:11" s="3" customFormat="1" x14ac:dyDescent="0.2">
      <c r="A2" s="14"/>
      <c r="D2" s="4" t="s">
        <v>13</v>
      </c>
      <c r="E2" s="12">
        <f>SUM(E$5:E$1048576)</f>
        <v>17952</v>
      </c>
      <c r="F2" s="12">
        <f>SUM(F$5:F$1048576)</f>
        <v>47.1</v>
      </c>
      <c r="G2" s="12">
        <f>SUM(G$5:G$1048576)</f>
        <v>1004.72</v>
      </c>
      <c r="H2" s="12">
        <f>SUM(H$5:H$1048576)</f>
        <v>0</v>
      </c>
      <c r="I2" s="12">
        <f>SUM(I$5:I$1048576)</f>
        <v>3528.38</v>
      </c>
      <c r="J2" s="6">
        <f>SUM(E2:I2)</f>
        <v>22532.2</v>
      </c>
    </row>
    <row r="4" spans="1:11" s="8" customFormat="1" ht="32.25" customHeight="1" x14ac:dyDescent="0.25">
      <c r="A4" s="15" t="s">
        <v>15</v>
      </c>
      <c r="B4" s="7" t="s">
        <v>25</v>
      </c>
      <c r="C4" s="7" t="s">
        <v>16</v>
      </c>
      <c r="D4" s="7" t="s">
        <v>1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7</v>
      </c>
      <c r="J4" s="7" t="s">
        <v>9</v>
      </c>
      <c r="K4" s="7" t="s">
        <v>11</v>
      </c>
    </row>
    <row r="5" spans="1:11" x14ac:dyDescent="0.2">
      <c r="A5" s="16">
        <v>43565</v>
      </c>
      <c r="B5" s="9" t="s">
        <v>211</v>
      </c>
      <c r="C5" s="9" t="s">
        <v>127</v>
      </c>
      <c r="D5" s="9" t="s">
        <v>180</v>
      </c>
      <c r="E5" s="10">
        <v>4488</v>
      </c>
      <c r="F5" s="10"/>
      <c r="G5" s="10"/>
      <c r="H5" s="10"/>
      <c r="I5" s="10"/>
      <c r="J5" s="12">
        <v>4488</v>
      </c>
      <c r="K5" s="9">
        <v>1</v>
      </c>
    </row>
    <row r="6" spans="1:11" x14ac:dyDescent="0.2">
      <c r="A6" s="16">
        <v>43619</v>
      </c>
      <c r="B6" s="9"/>
      <c r="C6" s="9" t="s">
        <v>225</v>
      </c>
      <c r="D6" s="9" t="s">
        <v>226</v>
      </c>
      <c r="E6" s="10"/>
      <c r="F6" s="10">
        <v>6.11</v>
      </c>
      <c r="G6" s="10"/>
      <c r="H6" s="10"/>
      <c r="I6" s="10"/>
      <c r="J6" s="12">
        <v>6.11</v>
      </c>
      <c r="K6" s="9">
        <v>2</v>
      </c>
    </row>
    <row r="7" spans="1:11" x14ac:dyDescent="0.2">
      <c r="A7" s="16">
        <v>43661</v>
      </c>
      <c r="B7" s="9"/>
      <c r="C7" s="9" t="s">
        <v>239</v>
      </c>
      <c r="D7" s="9" t="s">
        <v>240</v>
      </c>
      <c r="E7" s="10"/>
      <c r="F7" s="10"/>
      <c r="G7" s="10">
        <v>502.36</v>
      </c>
      <c r="H7" s="10"/>
      <c r="I7" s="10"/>
      <c r="J7" s="12">
        <v>502.36</v>
      </c>
      <c r="K7" s="9">
        <v>3</v>
      </c>
    </row>
    <row r="8" spans="1:11" x14ac:dyDescent="0.2">
      <c r="A8" s="16">
        <v>43676</v>
      </c>
      <c r="B8" s="9"/>
      <c r="C8" s="9" t="s">
        <v>241</v>
      </c>
      <c r="D8" s="9" t="s">
        <v>249</v>
      </c>
      <c r="E8" s="10"/>
      <c r="F8" s="10"/>
      <c r="G8" s="10"/>
      <c r="H8" s="10"/>
      <c r="I8" s="10">
        <v>36.31</v>
      </c>
      <c r="J8" s="12">
        <v>36.31</v>
      </c>
      <c r="K8" s="9">
        <v>4</v>
      </c>
    </row>
    <row r="9" spans="1:11" x14ac:dyDescent="0.2">
      <c r="A9" s="16">
        <v>43696</v>
      </c>
      <c r="B9" s="9"/>
      <c r="C9" s="9" t="s">
        <v>241</v>
      </c>
      <c r="D9" s="9" t="s">
        <v>249</v>
      </c>
      <c r="E9" s="10"/>
      <c r="F9" s="10"/>
      <c r="G9" s="10"/>
      <c r="H9" s="10"/>
      <c r="I9" s="10">
        <v>55</v>
      </c>
      <c r="J9" s="12">
        <v>55</v>
      </c>
      <c r="K9" s="9">
        <v>5</v>
      </c>
    </row>
    <row r="10" spans="1:11" x14ac:dyDescent="0.2">
      <c r="A10" s="16">
        <v>43710</v>
      </c>
      <c r="B10" s="9"/>
      <c r="C10" s="9" t="s">
        <v>225</v>
      </c>
      <c r="D10" s="9" t="s">
        <v>226</v>
      </c>
      <c r="E10" s="10"/>
      <c r="F10" s="10">
        <v>6.08</v>
      </c>
      <c r="G10" s="10"/>
      <c r="H10" s="10"/>
      <c r="I10" s="10"/>
      <c r="J10" s="12">
        <v>6.08</v>
      </c>
      <c r="K10" s="9">
        <v>6</v>
      </c>
    </row>
    <row r="11" spans="1:11" x14ac:dyDescent="0.2">
      <c r="A11" s="16">
        <v>43721</v>
      </c>
      <c r="B11" s="9"/>
      <c r="C11" s="9" t="s">
        <v>127</v>
      </c>
      <c r="D11" s="9" t="s">
        <v>243</v>
      </c>
      <c r="E11" s="10">
        <v>4488</v>
      </c>
      <c r="F11" s="10"/>
      <c r="G11" s="10"/>
      <c r="H11" s="10"/>
      <c r="I11" s="10"/>
      <c r="J11" s="12">
        <v>4488</v>
      </c>
      <c r="K11" s="9">
        <v>7</v>
      </c>
    </row>
    <row r="12" spans="1:11" x14ac:dyDescent="0.2">
      <c r="A12" s="16">
        <v>43724</v>
      </c>
      <c r="B12" s="9"/>
      <c r="C12" s="9" t="s">
        <v>241</v>
      </c>
      <c r="D12" s="9" t="s">
        <v>249</v>
      </c>
      <c r="E12" s="10"/>
      <c r="F12" s="10"/>
      <c r="G12" s="10"/>
      <c r="H12" s="10"/>
      <c r="I12" s="10">
        <v>35</v>
      </c>
      <c r="J12" s="12">
        <v>35</v>
      </c>
      <c r="K12" s="9">
        <v>8</v>
      </c>
    </row>
    <row r="13" spans="1:11" x14ac:dyDescent="0.2">
      <c r="A13" s="16">
        <v>43748</v>
      </c>
      <c r="B13" s="9"/>
      <c r="C13" s="9" t="s">
        <v>241</v>
      </c>
      <c r="D13" s="9" t="s">
        <v>249</v>
      </c>
      <c r="E13" s="10"/>
      <c r="F13" s="10"/>
      <c r="G13" s="10"/>
      <c r="H13" s="10"/>
      <c r="I13" s="10">
        <v>44.82</v>
      </c>
      <c r="J13" s="12">
        <v>44.82</v>
      </c>
      <c r="K13" s="9">
        <v>9</v>
      </c>
    </row>
    <row r="14" spans="1:11" x14ac:dyDescent="0.2">
      <c r="A14" s="16">
        <v>43782</v>
      </c>
      <c r="B14" s="9"/>
      <c r="C14" s="9" t="s">
        <v>241</v>
      </c>
      <c r="D14" s="9" t="s">
        <v>249</v>
      </c>
      <c r="E14" s="10"/>
      <c r="F14" s="10"/>
      <c r="G14" s="10"/>
      <c r="H14" s="10"/>
      <c r="I14" s="10">
        <v>70</v>
      </c>
      <c r="J14" s="12">
        <v>70</v>
      </c>
      <c r="K14" s="9">
        <v>10</v>
      </c>
    </row>
    <row r="15" spans="1:11" x14ac:dyDescent="0.2">
      <c r="A15" s="16">
        <v>43782</v>
      </c>
      <c r="B15" s="9"/>
      <c r="C15" s="9" t="s">
        <v>254</v>
      </c>
      <c r="D15" s="9" t="s">
        <v>255</v>
      </c>
      <c r="E15" s="10"/>
      <c r="F15" s="10"/>
      <c r="G15" s="10"/>
      <c r="H15" s="10"/>
      <c r="I15" s="10">
        <v>710.56</v>
      </c>
      <c r="J15" s="12">
        <v>710.56</v>
      </c>
      <c r="K15" s="9">
        <v>11</v>
      </c>
    </row>
    <row r="16" spans="1:11" x14ac:dyDescent="0.2">
      <c r="A16" s="16">
        <v>43801</v>
      </c>
      <c r="B16" s="9"/>
      <c r="C16" s="9" t="s">
        <v>225</v>
      </c>
      <c r="D16" s="9" t="s">
        <v>226</v>
      </c>
      <c r="E16" s="10"/>
      <c r="F16" s="10">
        <v>6.3</v>
      </c>
      <c r="G16" s="10"/>
      <c r="H16" s="10"/>
      <c r="I16" s="10"/>
      <c r="J16" s="12">
        <v>6.3</v>
      </c>
      <c r="K16" s="9">
        <v>12</v>
      </c>
    </row>
    <row r="17" spans="1:11" x14ac:dyDescent="0.2">
      <c r="A17" s="16">
        <v>43811</v>
      </c>
      <c r="B17" s="9"/>
      <c r="C17" s="9" t="s">
        <v>241</v>
      </c>
      <c r="D17" s="9" t="s">
        <v>249</v>
      </c>
      <c r="E17" s="10"/>
      <c r="F17" s="10"/>
      <c r="G17" s="10"/>
      <c r="H17" s="10"/>
      <c r="I17" s="10">
        <v>43</v>
      </c>
      <c r="J17" s="12">
        <v>43</v>
      </c>
      <c r="K17" s="9">
        <v>13</v>
      </c>
    </row>
    <row r="18" spans="1:11" x14ac:dyDescent="0.2">
      <c r="A18" s="16">
        <v>43816</v>
      </c>
      <c r="B18" s="9"/>
      <c r="C18" s="9" t="s">
        <v>241</v>
      </c>
      <c r="D18" s="9" t="s">
        <v>256</v>
      </c>
      <c r="E18" s="10"/>
      <c r="F18" s="10"/>
      <c r="G18" s="10"/>
      <c r="H18" s="10"/>
      <c r="I18" s="10">
        <v>519.5</v>
      </c>
      <c r="J18" s="12">
        <v>519.5</v>
      </c>
      <c r="K18" s="9">
        <v>14</v>
      </c>
    </row>
    <row r="19" spans="1:11" x14ac:dyDescent="0.2">
      <c r="A19" s="16">
        <v>43838</v>
      </c>
      <c r="B19" s="9"/>
      <c r="C19" s="9" t="s">
        <v>284</v>
      </c>
      <c r="D19" s="9" t="s">
        <v>249</v>
      </c>
      <c r="E19" s="10"/>
      <c r="F19" s="10"/>
      <c r="G19" s="10"/>
      <c r="H19" s="10"/>
      <c r="I19" s="10">
        <v>250</v>
      </c>
      <c r="J19" s="12">
        <v>250</v>
      </c>
      <c r="K19" s="9">
        <v>15</v>
      </c>
    </row>
    <row r="20" spans="1:11" x14ac:dyDescent="0.2">
      <c r="A20" s="16">
        <v>43892</v>
      </c>
      <c r="B20" s="9"/>
      <c r="C20" s="9" t="s">
        <v>225</v>
      </c>
      <c r="D20" s="9" t="s">
        <v>226</v>
      </c>
      <c r="E20" s="10"/>
      <c r="F20" s="10">
        <v>5.0599999999999996</v>
      </c>
      <c r="G20" s="10"/>
      <c r="H20" s="10"/>
      <c r="I20" s="10"/>
      <c r="J20" s="12">
        <v>5.0599999999999996</v>
      </c>
      <c r="K20" s="9"/>
    </row>
    <row r="21" spans="1:11" x14ac:dyDescent="0.2">
      <c r="A21" s="16"/>
      <c r="B21" s="9"/>
      <c r="C21" s="9"/>
      <c r="D21" s="9"/>
      <c r="E21" s="10">
        <f>SUM(E5:E20)</f>
        <v>8976</v>
      </c>
      <c r="F21" s="10">
        <f>SUM(F6:F20)</f>
        <v>23.55</v>
      </c>
      <c r="G21" s="10">
        <f>SUM(G7:G20)</f>
        <v>502.36</v>
      </c>
      <c r="H21" s="10"/>
      <c r="I21" s="10">
        <f>SUM(I5:I20)</f>
        <v>1764.19</v>
      </c>
      <c r="J21" s="12">
        <f>SUM(J5:J20)</f>
        <v>11266.099999999999</v>
      </c>
      <c r="K21" s="9"/>
    </row>
    <row r="22" spans="1:11" x14ac:dyDescent="0.2">
      <c r="A22" s="16" t="s">
        <v>321</v>
      </c>
      <c r="B22" s="9"/>
      <c r="C22" s="9"/>
      <c r="D22" s="9"/>
      <c r="E22" s="10"/>
      <c r="F22" s="10"/>
      <c r="G22" s="10"/>
      <c r="H22" s="10"/>
      <c r="I22" s="10"/>
      <c r="J22" s="12"/>
      <c r="K22" s="9"/>
    </row>
    <row r="23" spans="1:11" x14ac:dyDescent="0.2">
      <c r="A23" s="16"/>
      <c r="B23" s="9"/>
      <c r="C23" s="9"/>
      <c r="D23" s="9"/>
      <c r="E23" s="10"/>
      <c r="F23" s="10"/>
      <c r="G23" s="10"/>
      <c r="H23" s="10"/>
      <c r="I23" s="10"/>
      <c r="J23" s="12"/>
      <c r="K23" s="9"/>
    </row>
    <row r="24" spans="1:11" x14ac:dyDescent="0.2">
      <c r="A24" s="16"/>
      <c r="B24" s="9"/>
      <c r="C24" s="9"/>
      <c r="D24" s="9"/>
      <c r="E24" s="10"/>
      <c r="F24" s="10"/>
      <c r="G24" s="10"/>
      <c r="H24" s="10"/>
      <c r="I24" s="10"/>
      <c r="J24" s="12"/>
      <c r="K24" s="9"/>
    </row>
  </sheetData>
  <pageMargins left="0.25" right="0.25" top="0.75" bottom="0.75" header="0.3" footer="0.3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57"/>
  <sheetViews>
    <sheetView topLeftCell="B1" zoomScale="80" zoomScaleNormal="80" workbookViewId="0">
      <pane ySplit="1" topLeftCell="A2" activePane="bottomLeft" state="frozen"/>
      <selection pane="bottomLeft" activeCell="N3" sqref="N3"/>
    </sheetView>
  </sheetViews>
  <sheetFormatPr defaultColWidth="11.140625" defaultRowHeight="12.75" outlineLevelCol="1" x14ac:dyDescent="0.2"/>
  <cols>
    <col min="1" max="1" width="37.42578125" style="1" customWidth="1"/>
    <col min="2" max="2" width="13" style="2" customWidth="1"/>
    <col min="3" max="3" width="13" style="111" customWidth="1"/>
    <col min="4" max="15" width="13" style="2" customWidth="1" outlineLevel="1"/>
    <col min="16" max="16" width="12" style="115" bestFit="1" customWidth="1"/>
    <col min="17" max="17" width="17.140625" style="1" hidden="1" customWidth="1" outlineLevel="1"/>
    <col min="18" max="18" width="13" style="53" customWidth="1" collapsed="1"/>
    <col min="19" max="16384" width="11.140625" style="1"/>
  </cols>
  <sheetData>
    <row r="1" spans="1:22" s="8" customFormat="1" ht="32.25" customHeight="1" x14ac:dyDescent="0.25">
      <c r="A1" s="20" t="s">
        <v>22</v>
      </c>
      <c r="B1" s="22" t="s">
        <v>203</v>
      </c>
      <c r="C1" s="84" t="s">
        <v>181</v>
      </c>
      <c r="D1" s="21">
        <v>43191</v>
      </c>
      <c r="E1" s="21">
        <v>43221</v>
      </c>
      <c r="F1" s="21">
        <v>43252</v>
      </c>
      <c r="G1" s="21">
        <v>43282</v>
      </c>
      <c r="H1" s="21">
        <v>43313</v>
      </c>
      <c r="I1" s="21">
        <v>43344</v>
      </c>
      <c r="J1" s="21">
        <v>43374</v>
      </c>
      <c r="K1" s="21">
        <v>43405</v>
      </c>
      <c r="L1" s="21">
        <v>43435</v>
      </c>
      <c r="M1" s="21">
        <v>43466</v>
      </c>
      <c r="N1" s="21">
        <v>43497</v>
      </c>
      <c r="O1" s="21">
        <v>43525</v>
      </c>
      <c r="P1" s="116" t="s">
        <v>204</v>
      </c>
      <c r="Q1" s="22" t="s">
        <v>33</v>
      </c>
      <c r="R1" s="50" t="s">
        <v>205</v>
      </c>
    </row>
    <row r="2" spans="1:22" x14ac:dyDescent="0.2">
      <c r="A2" s="18"/>
      <c r="B2" s="23"/>
      <c r="C2" s="9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12"/>
      <c r="Q2" s="23"/>
      <c r="R2" s="51"/>
    </row>
    <row r="3" spans="1:22" x14ac:dyDescent="0.2">
      <c r="A3" s="9" t="s">
        <v>17</v>
      </c>
      <c r="B3" s="23">
        <v>8800</v>
      </c>
      <c r="C3" s="91">
        <v>8976</v>
      </c>
      <c r="D3" s="24">
        <f>Reciepts!E5</f>
        <v>4488</v>
      </c>
      <c r="E3" s="24"/>
      <c r="F3" s="24"/>
      <c r="G3" s="24"/>
      <c r="H3" s="24"/>
      <c r="I3" s="24">
        <f>Reciepts!E11</f>
        <v>4488</v>
      </c>
      <c r="J3" s="24"/>
      <c r="K3" s="24"/>
      <c r="L3" s="24"/>
      <c r="M3" s="24"/>
      <c r="N3" s="24"/>
      <c r="O3" s="24"/>
      <c r="P3" s="112">
        <f>SUM(D3:O3)</f>
        <v>8976</v>
      </c>
      <c r="Q3" s="23">
        <f>C3-P3</f>
        <v>0</v>
      </c>
      <c r="R3" s="51">
        <v>0</v>
      </c>
    </row>
    <row r="4" spans="1:22" x14ac:dyDescent="0.2">
      <c r="A4" s="9" t="s">
        <v>19</v>
      </c>
      <c r="B4" s="23">
        <v>1778.35</v>
      </c>
      <c r="C4" s="91">
        <v>440</v>
      </c>
      <c r="D4" s="24"/>
      <c r="E4" s="24"/>
      <c r="F4" s="24"/>
      <c r="G4" s="24">
        <f>Reciepts!G7</f>
        <v>502.36</v>
      </c>
      <c r="H4" s="24"/>
      <c r="I4" s="24"/>
      <c r="J4" s="24"/>
      <c r="K4" s="24"/>
      <c r="L4" s="24"/>
      <c r="M4" s="24"/>
      <c r="N4" s="24"/>
      <c r="O4" s="24"/>
      <c r="P4" s="112">
        <f t="shared" ref="P4:P15" si="0">SUM(D4:O4)</f>
        <v>502.36</v>
      </c>
      <c r="Q4" s="23">
        <f t="shared" ref="Q4:Q17" si="1">C4-P4</f>
        <v>-62.360000000000014</v>
      </c>
      <c r="R4" s="51">
        <v>0</v>
      </c>
    </row>
    <row r="5" spans="1:22" x14ac:dyDescent="0.2">
      <c r="A5" s="9" t="s">
        <v>30</v>
      </c>
      <c r="B5" s="23">
        <v>24.25</v>
      </c>
      <c r="C5" s="91">
        <v>0</v>
      </c>
      <c r="D5" s="24"/>
      <c r="E5" s="24"/>
      <c r="F5" s="24">
        <f>Reciepts!F6</f>
        <v>6.11</v>
      </c>
      <c r="G5" s="24"/>
      <c r="H5" s="24"/>
      <c r="I5" s="24">
        <f>Reciepts!F10</f>
        <v>6.08</v>
      </c>
      <c r="J5" s="24"/>
      <c r="K5" s="24"/>
      <c r="L5" s="24">
        <f>Reciepts!F16</f>
        <v>6.3</v>
      </c>
      <c r="M5" s="24"/>
      <c r="N5" s="24"/>
      <c r="O5" s="24"/>
      <c r="P5" s="112">
        <v>23.55</v>
      </c>
      <c r="Q5" s="23">
        <f t="shared" si="1"/>
        <v>-23.55</v>
      </c>
      <c r="R5" s="51">
        <v>0</v>
      </c>
    </row>
    <row r="6" spans="1:22" x14ac:dyDescent="0.2">
      <c r="A6" s="9"/>
      <c r="B6" s="23"/>
      <c r="C6" s="91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12">
        <f t="shared" si="0"/>
        <v>0</v>
      </c>
      <c r="Q6" s="23"/>
      <c r="R6" s="51"/>
    </row>
    <row r="7" spans="1:22" x14ac:dyDescent="0.2">
      <c r="A7" s="18" t="s">
        <v>6</v>
      </c>
      <c r="B7" s="23"/>
      <c r="C7" s="9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12">
        <f t="shared" si="0"/>
        <v>0</v>
      </c>
      <c r="Q7" s="23"/>
      <c r="R7" s="51"/>
      <c r="T7" s="1" t="s">
        <v>134</v>
      </c>
    </row>
    <row r="8" spans="1:22" x14ac:dyDescent="0.2">
      <c r="A8" s="9" t="s">
        <v>127</v>
      </c>
      <c r="B8" s="23">
        <v>250</v>
      </c>
      <c r="C8" s="91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12">
        <f t="shared" si="0"/>
        <v>0</v>
      </c>
      <c r="Q8" s="23">
        <f t="shared" si="1"/>
        <v>0</v>
      </c>
      <c r="R8" s="51">
        <v>0</v>
      </c>
    </row>
    <row r="9" spans="1:22" x14ac:dyDescent="0.2">
      <c r="A9" s="9" t="s">
        <v>112</v>
      </c>
      <c r="B9" s="23">
        <v>0</v>
      </c>
      <c r="C9" s="91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12">
        <f t="shared" si="0"/>
        <v>0</v>
      </c>
      <c r="Q9" s="23"/>
      <c r="R9" s="51">
        <v>0</v>
      </c>
    </row>
    <row r="10" spans="1:22" x14ac:dyDescent="0.2">
      <c r="A10" s="9" t="s">
        <v>113</v>
      </c>
      <c r="B10" s="23">
        <v>0</v>
      </c>
      <c r="C10" s="91"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12">
        <f t="shared" si="0"/>
        <v>0</v>
      </c>
      <c r="Q10" s="23"/>
      <c r="R10" s="51">
        <v>0</v>
      </c>
    </row>
    <row r="11" spans="1:22" x14ac:dyDescent="0.2">
      <c r="A11" s="9"/>
      <c r="B11" s="23"/>
      <c r="C11" s="9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12">
        <f t="shared" si="0"/>
        <v>0</v>
      </c>
      <c r="Q11" s="23"/>
      <c r="R11" s="51"/>
    </row>
    <row r="12" spans="1:22" x14ac:dyDescent="0.2">
      <c r="A12" s="18" t="s">
        <v>7</v>
      </c>
      <c r="B12" s="23"/>
      <c r="C12" s="9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12">
        <f t="shared" si="0"/>
        <v>0</v>
      </c>
      <c r="Q12" s="23"/>
      <c r="R12" s="51"/>
    </row>
    <row r="13" spans="1:22" x14ac:dyDescent="0.2">
      <c r="A13" s="9" t="s">
        <v>184</v>
      </c>
      <c r="B13" s="23">
        <v>672.55</v>
      </c>
      <c r="C13" s="91">
        <v>0</v>
      </c>
      <c r="D13" s="24"/>
      <c r="E13" s="24"/>
      <c r="F13" s="24"/>
      <c r="G13" s="24"/>
      <c r="H13" s="24"/>
      <c r="I13" s="24"/>
      <c r="J13" s="24"/>
      <c r="K13" s="24">
        <f>Reciepts!I15</f>
        <v>710.56</v>
      </c>
      <c r="L13" s="24"/>
      <c r="M13" s="24"/>
      <c r="N13" s="24"/>
      <c r="O13" s="24"/>
      <c r="P13" s="112">
        <f t="shared" si="0"/>
        <v>710.56</v>
      </c>
      <c r="Q13" s="23">
        <f t="shared" si="1"/>
        <v>-710.56</v>
      </c>
      <c r="R13" s="51">
        <v>0</v>
      </c>
    </row>
    <row r="14" spans="1:22" x14ac:dyDescent="0.2">
      <c r="A14" s="9" t="s">
        <v>185</v>
      </c>
      <c r="B14" s="23">
        <v>250</v>
      </c>
      <c r="C14" s="91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12">
        <f t="shared" si="0"/>
        <v>0</v>
      </c>
      <c r="Q14" s="23"/>
      <c r="R14" s="51"/>
    </row>
    <row r="15" spans="1:22" x14ac:dyDescent="0.2">
      <c r="A15" s="9" t="s">
        <v>242</v>
      </c>
      <c r="B15" s="23">
        <v>0</v>
      </c>
      <c r="C15" s="91">
        <v>0</v>
      </c>
      <c r="D15" s="24"/>
      <c r="E15" s="24"/>
      <c r="F15" s="24"/>
      <c r="G15" s="24">
        <f>Reciepts!I8</f>
        <v>36.31</v>
      </c>
      <c r="H15" s="24">
        <f>Reciepts!I9</f>
        <v>55</v>
      </c>
      <c r="I15" s="24">
        <f>Reciepts!I12</f>
        <v>35</v>
      </c>
      <c r="J15" s="24">
        <f>Reciepts!I13</f>
        <v>44.82</v>
      </c>
      <c r="K15" s="24">
        <f>Reciepts!I14</f>
        <v>70</v>
      </c>
      <c r="L15" s="24">
        <f>Reciepts!I17+Reciepts!I18</f>
        <v>562.5</v>
      </c>
      <c r="M15" s="24">
        <f>Reciepts!I19</f>
        <v>250</v>
      </c>
      <c r="N15" s="24"/>
      <c r="O15" s="24"/>
      <c r="P15" s="112">
        <f t="shared" si="0"/>
        <v>1053.6300000000001</v>
      </c>
      <c r="Q15" s="23"/>
      <c r="R15" s="51"/>
    </row>
    <row r="16" spans="1:22" x14ac:dyDescent="0.2">
      <c r="A16" s="9"/>
      <c r="B16" s="26"/>
      <c r="C16" s="9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54"/>
      <c r="Q16" s="26"/>
      <c r="R16" s="54"/>
      <c r="V16" s="23"/>
    </row>
    <row r="17" spans="1:19" s="3" customFormat="1" x14ac:dyDescent="0.2">
      <c r="A17" s="11" t="s">
        <v>31</v>
      </c>
      <c r="B17" s="28">
        <f>SUM(B2:B15)</f>
        <v>11775.15</v>
      </c>
      <c r="C17" s="92">
        <f t="shared" ref="C17:P17" si="2">SUM(C2:C16)</f>
        <v>9416</v>
      </c>
      <c r="D17" s="28">
        <f t="shared" si="2"/>
        <v>4488</v>
      </c>
      <c r="E17" s="28">
        <f t="shared" si="2"/>
        <v>0</v>
      </c>
      <c r="F17" s="28">
        <f t="shared" si="2"/>
        <v>6.11</v>
      </c>
      <c r="G17" s="28">
        <f t="shared" si="2"/>
        <v>538.67000000000007</v>
      </c>
      <c r="H17" s="28">
        <f t="shared" si="2"/>
        <v>55</v>
      </c>
      <c r="I17" s="28">
        <f t="shared" si="2"/>
        <v>4529.08</v>
      </c>
      <c r="J17" s="28">
        <f t="shared" si="2"/>
        <v>44.82</v>
      </c>
      <c r="K17" s="28">
        <f t="shared" si="2"/>
        <v>780.56</v>
      </c>
      <c r="L17" s="28">
        <f t="shared" si="2"/>
        <v>568.79999999999995</v>
      </c>
      <c r="M17" s="28">
        <f t="shared" si="2"/>
        <v>250</v>
      </c>
      <c r="N17" s="28">
        <f t="shared" si="2"/>
        <v>0</v>
      </c>
      <c r="O17" s="28">
        <f t="shared" si="2"/>
        <v>0</v>
      </c>
      <c r="P17" s="113">
        <f t="shared" si="2"/>
        <v>11266.099999999999</v>
      </c>
      <c r="Q17" s="28">
        <f t="shared" si="1"/>
        <v>-1850.0999999999985</v>
      </c>
      <c r="R17" s="51">
        <f>SUM(R3:R16)</f>
        <v>0</v>
      </c>
    </row>
    <row r="18" spans="1:19" s="3" customFormat="1" x14ac:dyDescent="0.2">
      <c r="A18" s="11" t="s">
        <v>126</v>
      </c>
      <c r="B18" s="28">
        <v>9718.58</v>
      </c>
      <c r="C18" s="92">
        <v>11043.5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12">
        <v>11043.5</v>
      </c>
      <c r="Q18" s="28"/>
      <c r="R18" s="51">
        <v>0</v>
      </c>
    </row>
    <row r="19" spans="1:19" x14ac:dyDescent="0.2">
      <c r="B19" s="26"/>
      <c r="C19" s="209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09"/>
      <c r="Q19" s="26"/>
      <c r="R19" s="54"/>
    </row>
    <row r="20" spans="1:19" s="3" customFormat="1" x14ac:dyDescent="0.2">
      <c r="A20" s="11" t="s">
        <v>32</v>
      </c>
      <c r="B20" s="28">
        <f>SUM(B17:B18)</f>
        <v>21493.73</v>
      </c>
      <c r="C20" s="92">
        <f t="shared" ref="C20:P20" si="3">SUM(C17:C18)</f>
        <v>20459.5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14">
        <f t="shared" si="3"/>
        <v>22309.599999999999</v>
      </c>
      <c r="Q20" s="28"/>
      <c r="R20" s="49">
        <f>SUM(R17:R19)</f>
        <v>0</v>
      </c>
    </row>
    <row r="21" spans="1:19" x14ac:dyDescent="0.2">
      <c r="B21" s="26"/>
      <c r="C21" s="5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9"/>
      <c r="Q21" s="26"/>
      <c r="R21" s="54"/>
    </row>
    <row r="22" spans="1:19" x14ac:dyDescent="0.2">
      <c r="B22" s="26"/>
      <c r="C22" s="5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09"/>
      <c r="Q22" s="26"/>
      <c r="R22" s="54"/>
    </row>
    <row r="23" spans="1:19" s="8" customFormat="1" ht="32.25" customHeight="1" x14ac:dyDescent="0.25">
      <c r="A23" s="20" t="s">
        <v>24</v>
      </c>
      <c r="B23" s="29" t="s">
        <v>203</v>
      </c>
      <c r="C23" s="110" t="s">
        <v>181</v>
      </c>
      <c r="D23" s="21">
        <v>43191</v>
      </c>
      <c r="E23" s="21">
        <v>43221</v>
      </c>
      <c r="F23" s="21">
        <v>43252</v>
      </c>
      <c r="G23" s="21">
        <v>43282</v>
      </c>
      <c r="H23" s="21">
        <v>43313</v>
      </c>
      <c r="I23" s="21">
        <v>43344</v>
      </c>
      <c r="J23" s="21">
        <v>43374</v>
      </c>
      <c r="K23" s="21">
        <v>43405</v>
      </c>
      <c r="L23" s="21">
        <v>43435</v>
      </c>
      <c r="M23" s="21">
        <v>43466</v>
      </c>
      <c r="N23" s="21">
        <v>43497</v>
      </c>
      <c r="O23" s="21">
        <v>43525</v>
      </c>
      <c r="P23" s="117" t="s">
        <v>204</v>
      </c>
      <c r="Q23" s="29" t="s">
        <v>23</v>
      </c>
      <c r="R23" s="50" t="s">
        <v>205</v>
      </c>
    </row>
    <row r="24" spans="1:19" x14ac:dyDescent="0.2">
      <c r="A24" s="18"/>
      <c r="B24" s="23"/>
      <c r="C24" s="9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12"/>
      <c r="Q24" s="23"/>
      <c r="R24" s="51"/>
    </row>
    <row r="25" spans="1:19" x14ac:dyDescent="0.2">
      <c r="A25" s="18" t="s">
        <v>2</v>
      </c>
      <c r="B25" s="23"/>
      <c r="C25" s="9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12"/>
      <c r="Q25" s="23"/>
      <c r="R25" s="51"/>
    </row>
    <row r="26" spans="1:19" x14ac:dyDescent="0.2">
      <c r="A26" s="9" t="s">
        <v>248</v>
      </c>
      <c r="B26" s="23">
        <v>200</v>
      </c>
      <c r="C26" s="91">
        <v>200</v>
      </c>
      <c r="D26" s="24"/>
      <c r="E26" s="24"/>
      <c r="F26" s="24"/>
      <c r="G26" s="24"/>
      <c r="H26" s="24"/>
      <c r="I26" s="24"/>
      <c r="J26" s="24"/>
      <c r="K26" s="24"/>
      <c r="L26" s="24"/>
      <c r="M26" s="48">
        <f>Payments!E25</f>
        <v>300</v>
      </c>
      <c r="N26" s="24"/>
      <c r="O26" s="47"/>
      <c r="P26" s="112">
        <f>SUM(D26:O26)</f>
        <v>300</v>
      </c>
      <c r="Q26" s="23">
        <f t="shared" ref="Q26:Q32" si="4">C26-P26</f>
        <v>-100</v>
      </c>
      <c r="R26" s="52">
        <v>300</v>
      </c>
      <c r="S26" s="2">
        <f>SUM(B26-P26)</f>
        <v>-100</v>
      </c>
    </row>
    <row r="27" spans="1:19" x14ac:dyDescent="0.2">
      <c r="A27" s="9" t="s">
        <v>60</v>
      </c>
      <c r="B27" s="23">
        <v>24.99</v>
      </c>
      <c r="C27" s="91">
        <v>500</v>
      </c>
      <c r="D27" s="24"/>
      <c r="E27" s="24"/>
      <c r="F27" s="24"/>
      <c r="G27" s="24"/>
      <c r="H27" s="24"/>
      <c r="I27" s="24"/>
      <c r="J27" s="24"/>
      <c r="K27" s="24"/>
      <c r="L27" s="24"/>
      <c r="M27" s="24">
        <f>Payments!E33</f>
        <v>15.22</v>
      </c>
      <c r="N27" s="24"/>
      <c r="O27" s="48"/>
      <c r="P27" s="112">
        <f t="shared" ref="P27:P29" si="5">SUM(D27:O27)</f>
        <v>15.22</v>
      </c>
      <c r="Q27" s="23">
        <f t="shared" si="4"/>
        <v>484.78</v>
      </c>
      <c r="R27" s="52">
        <v>500</v>
      </c>
      <c r="S27" s="2">
        <f t="shared" ref="S27:S29" si="6">SUM(B27-P27)</f>
        <v>9.7699999999999978</v>
      </c>
    </row>
    <row r="28" spans="1:19" x14ac:dyDescent="0.2">
      <c r="A28" s="9" t="s">
        <v>59</v>
      </c>
      <c r="B28" s="23">
        <v>29.34</v>
      </c>
      <c r="C28" s="91">
        <v>100</v>
      </c>
      <c r="D28" s="24"/>
      <c r="E28" s="24">
        <f>Payments!E5</f>
        <v>38.85</v>
      </c>
      <c r="F28" s="24"/>
      <c r="G28" s="24">
        <f>Payments!E15+Payments!E19</f>
        <v>59.650000000000006</v>
      </c>
      <c r="H28" s="24"/>
      <c r="I28" s="24"/>
      <c r="J28" s="24"/>
      <c r="K28" s="24"/>
      <c r="L28" s="24"/>
      <c r="M28" s="24"/>
      <c r="N28" s="24"/>
      <c r="O28" s="24"/>
      <c r="P28" s="112">
        <f t="shared" si="5"/>
        <v>98.5</v>
      </c>
      <c r="Q28" s="23">
        <f t="shared" si="4"/>
        <v>1.5</v>
      </c>
      <c r="R28" s="52">
        <v>100</v>
      </c>
      <c r="S28" s="2">
        <f t="shared" si="6"/>
        <v>-69.16</v>
      </c>
    </row>
    <row r="29" spans="1:19" x14ac:dyDescent="0.2">
      <c r="A29" s="9" t="s">
        <v>34</v>
      </c>
      <c r="B29" s="23">
        <v>526.41999999999996</v>
      </c>
      <c r="C29" s="91">
        <v>500</v>
      </c>
      <c r="D29" s="24"/>
      <c r="E29" s="24"/>
      <c r="F29" s="24"/>
      <c r="G29" s="24"/>
      <c r="H29" s="24"/>
      <c r="I29" s="24"/>
      <c r="J29" s="24"/>
      <c r="K29" s="24"/>
      <c r="L29" s="24"/>
      <c r="M29" s="48">
        <f>Payments!E26+Payments!E34</f>
        <v>226.94</v>
      </c>
      <c r="N29" s="24"/>
      <c r="O29" s="24"/>
      <c r="P29" s="112">
        <f t="shared" si="5"/>
        <v>226.94</v>
      </c>
      <c r="Q29" s="23">
        <f t="shared" si="4"/>
        <v>273.06</v>
      </c>
      <c r="R29" s="52">
        <v>500</v>
      </c>
      <c r="S29" s="2">
        <f t="shared" si="6"/>
        <v>299.47999999999996</v>
      </c>
    </row>
    <row r="30" spans="1:19" x14ac:dyDescent="0.2">
      <c r="A30" s="9"/>
      <c r="B30" s="23"/>
      <c r="C30" s="9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12"/>
      <c r="Q30" s="23"/>
      <c r="R30" s="51"/>
    </row>
    <row r="31" spans="1:19" x14ac:dyDescent="0.2">
      <c r="A31" s="18" t="s">
        <v>3</v>
      </c>
      <c r="B31" s="23"/>
      <c r="C31" s="9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8"/>
      <c r="P31" s="112"/>
      <c r="Q31" s="23"/>
      <c r="R31" s="51"/>
    </row>
    <row r="32" spans="1:19" x14ac:dyDescent="0.2">
      <c r="A32" s="9" t="s">
        <v>304</v>
      </c>
      <c r="B32" s="23">
        <v>4389</v>
      </c>
      <c r="C32" s="91">
        <v>4488</v>
      </c>
      <c r="D32" s="24"/>
      <c r="E32" s="24"/>
      <c r="F32" s="24"/>
      <c r="G32" s="24">
        <f>Payments!F12</f>
        <v>1122</v>
      </c>
      <c r="H32" s="24"/>
      <c r="I32" s="24">
        <f>Payments!F21</f>
        <v>1122</v>
      </c>
      <c r="J32" s="24"/>
      <c r="K32" s="24"/>
      <c r="L32" s="24"/>
      <c r="M32" s="48">
        <f>Payments!F24+Payments!F35</f>
        <v>1122</v>
      </c>
      <c r="N32" s="48">
        <v>374</v>
      </c>
      <c r="O32" s="48">
        <v>374</v>
      </c>
      <c r="P32" s="112">
        <f t="shared" ref="P32:P67" si="7">SUM(D32:O32)</f>
        <v>4114</v>
      </c>
      <c r="Q32" s="23">
        <f t="shared" si="4"/>
        <v>374</v>
      </c>
      <c r="R32" s="52">
        <v>4623</v>
      </c>
    </row>
    <row r="33" spans="1:19" x14ac:dyDescent="0.2">
      <c r="A33" s="9" t="s">
        <v>310</v>
      </c>
      <c r="B33" s="23"/>
      <c r="C33" s="91"/>
      <c r="D33" s="24"/>
      <c r="E33" s="24"/>
      <c r="F33" s="24"/>
      <c r="G33" s="24"/>
      <c r="H33" s="24"/>
      <c r="I33" s="24"/>
      <c r="J33" s="24"/>
      <c r="K33" s="24"/>
      <c r="L33" s="24"/>
      <c r="M33" s="48"/>
      <c r="N33" s="83"/>
      <c r="O33" s="48">
        <v>24.6</v>
      </c>
      <c r="P33" s="112">
        <v>24.6</v>
      </c>
      <c r="Q33" s="23"/>
      <c r="R33" s="52"/>
    </row>
    <row r="34" spans="1:19" x14ac:dyDescent="0.2">
      <c r="A34" s="9" t="s">
        <v>62</v>
      </c>
      <c r="B34" s="23">
        <v>360</v>
      </c>
      <c r="C34" s="91">
        <v>360</v>
      </c>
      <c r="D34" s="24"/>
      <c r="E34" s="24"/>
      <c r="F34" s="24"/>
      <c r="G34" s="24">
        <f>Payments!F13</f>
        <v>180</v>
      </c>
      <c r="H34" s="24"/>
      <c r="I34" s="24"/>
      <c r="J34" s="24"/>
      <c r="K34" s="24"/>
      <c r="L34" s="24"/>
      <c r="M34" s="48">
        <v>66</v>
      </c>
      <c r="N34" s="48">
        <v>36</v>
      </c>
      <c r="O34" s="48">
        <v>36</v>
      </c>
      <c r="P34" s="112">
        <f t="shared" si="7"/>
        <v>318</v>
      </c>
      <c r="Q34" s="23">
        <f t="shared" ref="Q34" si="8">C34-P34</f>
        <v>42</v>
      </c>
      <c r="R34" s="52">
        <v>480</v>
      </c>
    </row>
    <row r="35" spans="1:19" x14ac:dyDescent="0.2">
      <c r="A35" s="9" t="s">
        <v>282</v>
      </c>
      <c r="B35" s="23"/>
      <c r="C35" s="91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48">
        <f>Payments!E36</f>
        <v>10</v>
      </c>
      <c r="N35" s="48">
        <v>10</v>
      </c>
      <c r="O35" s="48">
        <v>10</v>
      </c>
      <c r="P35" s="112">
        <v>30</v>
      </c>
      <c r="Q35" s="23"/>
      <c r="R35" s="52">
        <v>120</v>
      </c>
    </row>
    <row r="36" spans="1:19" x14ac:dyDescent="0.2">
      <c r="A36" s="56" t="s">
        <v>115</v>
      </c>
      <c r="B36" s="23"/>
      <c r="C36" s="9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8"/>
      <c r="P36" s="112"/>
      <c r="Q36" s="23"/>
      <c r="R36" s="51"/>
    </row>
    <row r="37" spans="1:19" x14ac:dyDescent="0.2">
      <c r="A37" s="9" t="s">
        <v>114</v>
      </c>
      <c r="B37" s="23">
        <v>1009</v>
      </c>
      <c r="C37" s="91">
        <v>500</v>
      </c>
      <c r="D37" s="24"/>
      <c r="E37" s="24"/>
      <c r="F37" s="24"/>
      <c r="G37" s="24">
        <f>Payments!G17+Payments!G18</f>
        <v>350</v>
      </c>
      <c r="H37" s="24"/>
      <c r="I37" s="24">
        <f>Payments!G22</f>
        <v>127.49</v>
      </c>
      <c r="J37" s="24"/>
      <c r="K37" s="24"/>
      <c r="L37" s="24"/>
      <c r="M37" s="48">
        <f>Payments!G31</f>
        <v>54.17</v>
      </c>
      <c r="N37" s="24">
        <v>9.99</v>
      </c>
      <c r="O37" s="48"/>
      <c r="P37" s="112">
        <f t="shared" si="7"/>
        <v>541.65</v>
      </c>
      <c r="Q37" s="23">
        <f>C37-P37</f>
        <v>-41.649999999999977</v>
      </c>
      <c r="R37" s="52">
        <v>1500</v>
      </c>
      <c r="S37" s="2">
        <f>SUM(B37-P37)</f>
        <v>467.35</v>
      </c>
    </row>
    <row r="38" spans="1:19" x14ac:dyDescent="0.2">
      <c r="A38" s="9" t="s">
        <v>117</v>
      </c>
      <c r="B38" s="23">
        <v>70.72</v>
      </c>
      <c r="C38" s="91">
        <v>80</v>
      </c>
      <c r="D38" s="24"/>
      <c r="E38" s="24"/>
      <c r="F38" s="24"/>
      <c r="G38" s="24"/>
      <c r="H38" s="24"/>
      <c r="I38" s="24"/>
      <c r="J38" s="24"/>
      <c r="K38" s="24"/>
      <c r="L38" s="24"/>
      <c r="M38" s="83"/>
      <c r="N38" s="24"/>
      <c r="O38" s="24"/>
      <c r="P38" s="112">
        <f t="shared" si="7"/>
        <v>0</v>
      </c>
      <c r="Q38" s="23">
        <f>C38-P38</f>
        <v>80</v>
      </c>
      <c r="R38" s="52">
        <v>80</v>
      </c>
      <c r="S38" s="2">
        <f t="shared" ref="S38:S67" si="9">SUM(B38-P38)</f>
        <v>70.72</v>
      </c>
    </row>
    <row r="39" spans="1:19" x14ac:dyDescent="0.2">
      <c r="A39" s="19" t="s">
        <v>116</v>
      </c>
      <c r="B39" s="23">
        <v>0</v>
      </c>
      <c r="C39" s="91">
        <v>3205</v>
      </c>
      <c r="D39" s="24"/>
      <c r="E39" s="24"/>
      <c r="F39" s="24"/>
      <c r="G39" s="24"/>
      <c r="H39" s="24"/>
      <c r="I39" s="24"/>
      <c r="J39" s="24"/>
      <c r="K39" s="24"/>
      <c r="L39" s="24"/>
      <c r="M39" s="47"/>
      <c r="N39" s="24"/>
      <c r="O39" s="24"/>
      <c r="P39" s="112">
        <f t="shared" si="7"/>
        <v>0</v>
      </c>
      <c r="Q39" s="23">
        <f t="shared" ref="Q39:Q40" si="10">C39-P39</f>
        <v>3205</v>
      </c>
      <c r="R39" s="52">
        <v>3025</v>
      </c>
      <c r="S39" s="2">
        <f t="shared" si="9"/>
        <v>0</v>
      </c>
    </row>
    <row r="40" spans="1:19" x14ac:dyDescent="0.2">
      <c r="A40" s="9" t="s">
        <v>58</v>
      </c>
      <c r="B40" s="23">
        <v>60</v>
      </c>
      <c r="C40" s="91">
        <v>65</v>
      </c>
      <c r="D40" s="24" t="s">
        <v>134</v>
      </c>
      <c r="E40" s="24"/>
      <c r="F40" s="24"/>
      <c r="G40" s="24"/>
      <c r="H40" s="24"/>
      <c r="I40" s="24">
        <f>Payments!G20</f>
        <v>86</v>
      </c>
      <c r="J40" s="24"/>
      <c r="K40" s="24"/>
      <c r="L40" s="24"/>
      <c r="M40" s="24"/>
      <c r="N40" s="24"/>
      <c r="O40" s="24"/>
      <c r="P40" s="112">
        <f t="shared" si="7"/>
        <v>86</v>
      </c>
      <c r="Q40" s="23">
        <f t="shared" si="10"/>
        <v>-21</v>
      </c>
      <c r="R40" s="52">
        <v>100</v>
      </c>
      <c r="S40" s="2">
        <f t="shared" si="9"/>
        <v>-26</v>
      </c>
    </row>
    <row r="41" spans="1:19" x14ac:dyDescent="0.2">
      <c r="A41" s="9"/>
      <c r="B41" s="23"/>
      <c r="C41" s="9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12"/>
      <c r="Q41" s="23"/>
      <c r="R41" s="52"/>
      <c r="S41" s="2">
        <f t="shared" si="9"/>
        <v>0</v>
      </c>
    </row>
    <row r="42" spans="1:19" x14ac:dyDescent="0.2">
      <c r="A42" s="9"/>
      <c r="B42" s="23"/>
      <c r="C42" s="9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12"/>
      <c r="Q42" s="23"/>
      <c r="R42" s="51"/>
      <c r="S42" s="2">
        <f t="shared" si="9"/>
        <v>0</v>
      </c>
    </row>
    <row r="43" spans="1:19" x14ac:dyDescent="0.2">
      <c r="A43" s="18" t="s">
        <v>4</v>
      </c>
      <c r="B43" s="23"/>
      <c r="C43" s="9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12"/>
      <c r="Q43" s="23"/>
      <c r="R43" s="51"/>
      <c r="S43" s="2">
        <f t="shared" si="9"/>
        <v>0</v>
      </c>
    </row>
    <row r="44" spans="1:19" x14ac:dyDescent="0.2">
      <c r="A44" s="9" t="s">
        <v>36</v>
      </c>
      <c r="B44" s="23">
        <v>91.44</v>
      </c>
      <c r="C44" s="91">
        <v>114</v>
      </c>
      <c r="D44" s="24"/>
      <c r="E44" s="24">
        <f>Payments!H9</f>
        <v>113.51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12">
        <f t="shared" si="7"/>
        <v>113.51</v>
      </c>
      <c r="Q44" s="23">
        <f t="shared" ref="Q44:Q46" si="11">C44-P44</f>
        <v>0.48999999999999488</v>
      </c>
      <c r="R44" s="52">
        <v>116</v>
      </c>
      <c r="S44" s="2">
        <f t="shared" si="9"/>
        <v>-22.070000000000007</v>
      </c>
    </row>
    <row r="45" spans="1:19" x14ac:dyDescent="0.2">
      <c r="A45" s="9"/>
      <c r="B45" s="23"/>
      <c r="C45" s="9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12"/>
      <c r="Q45" s="23">
        <f t="shared" si="11"/>
        <v>0</v>
      </c>
      <c r="R45" s="51"/>
      <c r="S45" s="2">
        <f t="shared" si="9"/>
        <v>0</v>
      </c>
    </row>
    <row r="46" spans="1:19" x14ac:dyDescent="0.2">
      <c r="A46" s="18" t="s">
        <v>5</v>
      </c>
      <c r="B46" s="23"/>
      <c r="C46" s="9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12"/>
      <c r="Q46" s="23">
        <f t="shared" si="11"/>
        <v>0</v>
      </c>
      <c r="R46" s="51"/>
      <c r="S46" s="2">
        <f t="shared" si="9"/>
        <v>0</v>
      </c>
    </row>
    <row r="47" spans="1:19" x14ac:dyDescent="0.2">
      <c r="A47" s="9" t="s">
        <v>183</v>
      </c>
      <c r="B47" s="23">
        <v>215</v>
      </c>
      <c r="C47" s="91">
        <v>200</v>
      </c>
      <c r="D47" s="24"/>
      <c r="E47" s="24"/>
      <c r="F47" s="24"/>
      <c r="G47" s="24">
        <f>Payments!I16</f>
        <v>210</v>
      </c>
      <c r="H47" s="24"/>
      <c r="I47" s="24"/>
      <c r="J47" s="24"/>
      <c r="K47" s="24"/>
      <c r="L47" s="24"/>
      <c r="M47" s="83"/>
      <c r="N47" s="48">
        <v>210</v>
      </c>
      <c r="O47" s="24"/>
      <c r="P47" s="112">
        <f t="shared" si="7"/>
        <v>420</v>
      </c>
      <c r="Q47" s="23">
        <f t="shared" ref="Q47:Q48" si="12">C47-P47</f>
        <v>-220</v>
      </c>
      <c r="R47" s="52">
        <v>340</v>
      </c>
      <c r="S47" s="2">
        <f t="shared" si="9"/>
        <v>-205</v>
      </c>
    </row>
    <row r="48" spans="1:19" x14ac:dyDescent="0.2">
      <c r="A48" s="9" t="s">
        <v>182</v>
      </c>
      <c r="B48" s="23">
        <v>128</v>
      </c>
      <c r="C48" s="91">
        <v>200</v>
      </c>
      <c r="D48" s="24"/>
      <c r="E48" s="24">
        <f>Payments!I6</f>
        <v>40</v>
      </c>
      <c r="F48" s="24"/>
      <c r="G48" s="24"/>
      <c r="H48" s="24"/>
      <c r="I48" s="24"/>
      <c r="J48" s="24"/>
      <c r="K48" s="24"/>
      <c r="L48" s="24"/>
      <c r="M48" s="24"/>
      <c r="N48" s="83"/>
      <c r="O48" s="24"/>
      <c r="P48" s="112">
        <f t="shared" si="7"/>
        <v>40</v>
      </c>
      <c r="Q48" s="23">
        <f t="shared" si="12"/>
        <v>160</v>
      </c>
      <c r="R48" s="52">
        <v>200</v>
      </c>
      <c r="S48" s="2">
        <f t="shared" si="9"/>
        <v>88</v>
      </c>
    </row>
    <row r="49" spans="1:19" x14ac:dyDescent="0.2">
      <c r="A49" s="9"/>
      <c r="B49" s="23"/>
      <c r="C49" s="9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12"/>
      <c r="Q49" s="23"/>
      <c r="R49" s="51"/>
      <c r="S49" s="2">
        <f t="shared" si="9"/>
        <v>0</v>
      </c>
    </row>
    <row r="50" spans="1:19" x14ac:dyDescent="0.2">
      <c r="A50" s="18" t="s">
        <v>6</v>
      </c>
      <c r="B50" s="23"/>
      <c r="C50" s="91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12"/>
      <c r="Q50" s="23"/>
      <c r="R50" s="51"/>
      <c r="S50" s="2">
        <f t="shared" si="9"/>
        <v>0</v>
      </c>
    </row>
    <row r="51" spans="1:19" x14ac:dyDescent="0.2">
      <c r="A51" s="9" t="s">
        <v>292</v>
      </c>
      <c r="B51" s="23">
        <v>400</v>
      </c>
      <c r="C51" s="91">
        <v>400</v>
      </c>
      <c r="D51" s="24"/>
      <c r="E51" s="24"/>
      <c r="F51" s="24"/>
      <c r="G51" s="24"/>
      <c r="H51" s="24"/>
      <c r="I51" s="24"/>
      <c r="J51" s="24"/>
      <c r="K51" s="24"/>
      <c r="L51" s="24"/>
      <c r="M51" s="48">
        <f>Payments!J27</f>
        <v>400</v>
      </c>
      <c r="N51" s="24"/>
      <c r="O51" s="24"/>
      <c r="P51" s="112">
        <f t="shared" si="7"/>
        <v>400</v>
      </c>
      <c r="Q51" s="23">
        <f t="shared" ref="Q51:Q56" si="13">C51-P51</f>
        <v>0</v>
      </c>
      <c r="R51" s="51">
        <v>400</v>
      </c>
      <c r="S51" s="2">
        <f t="shared" si="9"/>
        <v>0</v>
      </c>
    </row>
    <row r="52" spans="1:19" x14ac:dyDescent="0.2">
      <c r="A52" s="9" t="s">
        <v>53</v>
      </c>
      <c r="B52" s="23">
        <v>100</v>
      </c>
      <c r="C52" s="91">
        <v>100</v>
      </c>
      <c r="D52" s="24"/>
      <c r="E52" s="24">
        <f>Payments!J8</f>
        <v>100</v>
      </c>
      <c r="F52" s="24"/>
      <c r="G52" s="24"/>
      <c r="H52" s="24"/>
      <c r="I52" s="24"/>
      <c r="J52" s="24"/>
      <c r="K52" s="24"/>
      <c r="L52" s="24"/>
      <c r="M52" s="83"/>
      <c r="N52" s="24"/>
      <c r="O52" s="24"/>
      <c r="P52" s="112">
        <f t="shared" si="7"/>
        <v>100</v>
      </c>
      <c r="Q52" s="23"/>
      <c r="R52" s="51">
        <v>100</v>
      </c>
      <c r="S52" s="2">
        <f t="shared" si="9"/>
        <v>0</v>
      </c>
    </row>
    <row r="53" spans="1:19" ht="12" customHeight="1" x14ac:dyDescent="0.2">
      <c r="A53" s="9" t="s">
        <v>57</v>
      </c>
      <c r="B53" s="23">
        <v>250</v>
      </c>
      <c r="C53" s="91">
        <v>250</v>
      </c>
      <c r="D53" s="24"/>
      <c r="E53" s="24"/>
      <c r="F53" s="24"/>
      <c r="G53" s="24"/>
      <c r="H53" s="24"/>
      <c r="I53" s="24"/>
      <c r="J53" s="24"/>
      <c r="K53" s="24"/>
      <c r="L53" s="24"/>
      <c r="M53" s="48">
        <f>Payments!J32</f>
        <v>250</v>
      </c>
      <c r="N53" s="24"/>
      <c r="O53" s="24"/>
      <c r="P53" s="112">
        <f t="shared" si="7"/>
        <v>250</v>
      </c>
      <c r="Q53" s="23">
        <f t="shared" si="13"/>
        <v>0</v>
      </c>
      <c r="R53" s="53">
        <v>250</v>
      </c>
      <c r="S53" s="2">
        <f t="shared" si="9"/>
        <v>0</v>
      </c>
    </row>
    <row r="54" spans="1:19" x14ac:dyDescent="0.2">
      <c r="A54" s="9" t="s">
        <v>54</v>
      </c>
      <c r="B54" s="23">
        <v>150</v>
      </c>
      <c r="C54" s="91">
        <v>150</v>
      </c>
      <c r="D54" s="24"/>
      <c r="E54" s="24"/>
      <c r="F54" s="24"/>
      <c r="G54" s="24"/>
      <c r="H54" s="24"/>
      <c r="I54" s="24"/>
      <c r="J54" s="24"/>
      <c r="K54" s="24"/>
      <c r="L54" s="24"/>
      <c r="M54" s="48">
        <f>Payments!J29</f>
        <v>150</v>
      </c>
      <c r="N54" s="24"/>
      <c r="O54" s="24"/>
      <c r="P54" s="112">
        <f t="shared" si="7"/>
        <v>150</v>
      </c>
      <c r="Q54" s="23">
        <f t="shared" si="13"/>
        <v>0</v>
      </c>
      <c r="R54" s="51">
        <v>150</v>
      </c>
      <c r="S54" s="2">
        <f t="shared" si="9"/>
        <v>0</v>
      </c>
    </row>
    <row r="55" spans="1:19" x14ac:dyDescent="0.2">
      <c r="A55" s="9" t="s">
        <v>131</v>
      </c>
      <c r="B55" s="23">
        <v>400</v>
      </c>
      <c r="C55" s="91">
        <v>400</v>
      </c>
      <c r="D55" s="24"/>
      <c r="E55" s="24"/>
      <c r="F55" s="24"/>
      <c r="G55" s="24"/>
      <c r="H55" s="24"/>
      <c r="I55" s="24"/>
      <c r="J55" s="24"/>
      <c r="K55" s="24"/>
      <c r="L55" s="24"/>
      <c r="M55" s="48">
        <f>Payments!J28</f>
        <v>400</v>
      </c>
      <c r="N55" s="24"/>
      <c r="O55" s="24"/>
      <c r="P55" s="112">
        <f t="shared" si="7"/>
        <v>400</v>
      </c>
      <c r="Q55" s="23"/>
      <c r="R55" s="51">
        <v>400</v>
      </c>
      <c r="S55" s="2">
        <f t="shared" si="9"/>
        <v>0</v>
      </c>
    </row>
    <row r="56" spans="1:19" x14ac:dyDescent="0.2">
      <c r="A56" s="9" t="s">
        <v>7</v>
      </c>
      <c r="B56" s="23">
        <v>0</v>
      </c>
      <c r="C56" s="91">
        <v>150</v>
      </c>
      <c r="D56" s="24"/>
      <c r="E56" s="24"/>
      <c r="F56" s="24"/>
      <c r="G56" s="24">
        <f>Payments!J11</f>
        <v>75</v>
      </c>
      <c r="H56" s="24"/>
      <c r="I56" s="24"/>
      <c r="J56" s="24"/>
      <c r="K56" s="24"/>
      <c r="L56" s="24"/>
      <c r="M56" s="83"/>
      <c r="N56" s="24"/>
      <c r="O56" s="24"/>
      <c r="P56" s="112">
        <f t="shared" si="7"/>
        <v>75</v>
      </c>
      <c r="Q56" s="23">
        <f t="shared" si="13"/>
        <v>75</v>
      </c>
      <c r="R56" s="52">
        <v>150</v>
      </c>
      <c r="S56" s="2">
        <f t="shared" si="9"/>
        <v>-75</v>
      </c>
    </row>
    <row r="57" spans="1:19" x14ac:dyDescent="0.2">
      <c r="A57" s="9"/>
      <c r="B57" s="23"/>
      <c r="C57" s="91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12"/>
      <c r="Q57" s="23"/>
      <c r="R57" s="51"/>
      <c r="S57" s="2">
        <f t="shared" si="9"/>
        <v>0</v>
      </c>
    </row>
    <row r="58" spans="1:19" x14ac:dyDescent="0.2">
      <c r="A58" s="18" t="s">
        <v>7</v>
      </c>
      <c r="B58" s="23"/>
      <c r="C58" s="91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12">
        <f t="shared" si="7"/>
        <v>0</v>
      </c>
      <c r="Q58" s="23"/>
      <c r="R58" s="51"/>
      <c r="S58" s="2">
        <f t="shared" si="9"/>
        <v>0</v>
      </c>
    </row>
    <row r="59" spans="1:19" x14ac:dyDescent="0.2">
      <c r="A59" s="9" t="s">
        <v>38</v>
      </c>
      <c r="B59" s="23">
        <v>30</v>
      </c>
      <c r="C59" s="91">
        <v>150</v>
      </c>
      <c r="D59" s="24"/>
      <c r="E59" s="24">
        <v>30</v>
      </c>
      <c r="F59" s="24"/>
      <c r="G59" s="24"/>
      <c r="H59" s="24"/>
      <c r="I59" s="24"/>
      <c r="J59" s="24"/>
      <c r="K59" s="24"/>
      <c r="L59" s="24"/>
      <c r="M59" s="24"/>
      <c r="N59" s="24"/>
      <c r="O59" s="83"/>
      <c r="P59" s="112">
        <f t="shared" si="7"/>
        <v>30</v>
      </c>
      <c r="Q59" s="23">
        <f t="shared" ref="Q59:Q65" si="14">C59-P59</f>
        <v>120</v>
      </c>
      <c r="R59" s="52">
        <v>150</v>
      </c>
      <c r="S59" s="2">
        <f t="shared" si="9"/>
        <v>0</v>
      </c>
    </row>
    <row r="60" spans="1:19" x14ac:dyDescent="0.2">
      <c r="A60" s="9" t="s">
        <v>111</v>
      </c>
      <c r="B60" s="23">
        <v>0</v>
      </c>
      <c r="C60" s="91">
        <v>250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12">
        <f t="shared" si="7"/>
        <v>0</v>
      </c>
      <c r="Q60" s="23">
        <f t="shared" si="14"/>
        <v>250</v>
      </c>
      <c r="R60" s="52">
        <v>250</v>
      </c>
      <c r="S60" s="2">
        <f t="shared" si="9"/>
        <v>0</v>
      </c>
    </row>
    <row r="61" spans="1:19" x14ac:dyDescent="0.2">
      <c r="A61" s="9" t="s">
        <v>39</v>
      </c>
      <c r="B61" s="23">
        <v>674.98</v>
      </c>
      <c r="C61" s="91">
        <v>700</v>
      </c>
      <c r="D61" s="24"/>
      <c r="E61" s="24">
        <f>Payments!K10</f>
        <v>507.57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12">
        <f t="shared" si="7"/>
        <v>507.57</v>
      </c>
      <c r="Q61" s="23">
        <f t="shared" si="14"/>
        <v>192.43</v>
      </c>
      <c r="R61" s="52">
        <v>700</v>
      </c>
      <c r="S61" s="2">
        <f t="shared" si="9"/>
        <v>167.41000000000003</v>
      </c>
    </row>
    <row r="62" spans="1:19" x14ac:dyDescent="0.2">
      <c r="A62" s="9" t="s">
        <v>61</v>
      </c>
      <c r="B62" s="23">
        <v>0</v>
      </c>
      <c r="C62" s="91">
        <v>250</v>
      </c>
      <c r="D62" s="24"/>
      <c r="E62" s="24"/>
      <c r="F62" s="24"/>
      <c r="G62" s="24"/>
      <c r="H62" s="24"/>
      <c r="I62" s="24"/>
      <c r="J62" s="24"/>
      <c r="K62" s="24"/>
      <c r="L62" s="24"/>
      <c r="M62" s="83"/>
      <c r="N62" s="24"/>
      <c r="O62" s="24"/>
      <c r="P62" s="112">
        <f t="shared" si="7"/>
        <v>0</v>
      </c>
      <c r="Q62" s="23">
        <f t="shared" si="14"/>
        <v>250</v>
      </c>
      <c r="R62" s="51">
        <v>250</v>
      </c>
      <c r="S62" s="2">
        <f t="shared" si="9"/>
        <v>0</v>
      </c>
    </row>
    <row r="63" spans="1:19" x14ac:dyDescent="0.2">
      <c r="A63" s="9" t="s">
        <v>63</v>
      </c>
      <c r="B63" s="23">
        <v>783.33</v>
      </c>
      <c r="C63" s="91">
        <v>922</v>
      </c>
      <c r="D63" s="24"/>
      <c r="E63" s="24"/>
      <c r="F63" s="24"/>
      <c r="G63" s="24"/>
      <c r="H63" s="24"/>
      <c r="I63" s="24"/>
      <c r="J63" s="24"/>
      <c r="K63" s="24">
        <f>Payments!K23</f>
        <v>750</v>
      </c>
      <c r="L63" s="24"/>
      <c r="M63" s="47"/>
      <c r="N63" s="24"/>
      <c r="O63" s="24"/>
      <c r="P63" s="112">
        <f t="shared" si="7"/>
        <v>750</v>
      </c>
      <c r="Q63" s="23">
        <f t="shared" si="14"/>
        <v>172</v>
      </c>
      <c r="R63" s="51">
        <v>710</v>
      </c>
      <c r="S63" s="2">
        <f t="shared" si="9"/>
        <v>33.330000000000041</v>
      </c>
    </row>
    <row r="64" spans="1:19" x14ac:dyDescent="0.2">
      <c r="A64" s="9" t="s">
        <v>64</v>
      </c>
      <c r="B64" s="23">
        <v>0</v>
      </c>
      <c r="C64" s="91">
        <v>250</v>
      </c>
      <c r="D64" s="24"/>
      <c r="E64" s="24"/>
      <c r="F64" s="24"/>
      <c r="G64" s="24">
        <f>Payments!K14</f>
        <v>160</v>
      </c>
      <c r="H64" s="24"/>
      <c r="I64" s="24"/>
      <c r="J64" s="24"/>
      <c r="K64" s="24"/>
      <c r="L64" s="24"/>
      <c r="M64" s="24"/>
      <c r="N64" s="24"/>
      <c r="O64" s="24"/>
      <c r="P64" s="112">
        <f t="shared" si="7"/>
        <v>160</v>
      </c>
      <c r="Q64" s="23">
        <f t="shared" si="14"/>
        <v>90</v>
      </c>
      <c r="R64" s="51">
        <v>0</v>
      </c>
      <c r="S64" s="2">
        <f t="shared" si="9"/>
        <v>-160</v>
      </c>
    </row>
    <row r="65" spans="1:19" x14ac:dyDescent="0.2">
      <c r="A65" s="9" t="s">
        <v>195</v>
      </c>
      <c r="B65" s="23">
        <v>35</v>
      </c>
      <c r="C65" s="91">
        <v>35</v>
      </c>
      <c r="D65" s="24"/>
      <c r="E65" s="24"/>
      <c r="F65" s="24"/>
      <c r="G65" s="24"/>
      <c r="H65" s="24"/>
      <c r="I65" s="24"/>
      <c r="J65" s="24"/>
      <c r="K65" s="24"/>
      <c r="L65" s="24"/>
      <c r="M65" s="83"/>
      <c r="N65" s="24"/>
      <c r="O65" s="24">
        <v>35</v>
      </c>
      <c r="P65" s="112">
        <f t="shared" si="7"/>
        <v>35</v>
      </c>
      <c r="Q65" s="23">
        <f t="shared" si="14"/>
        <v>0</v>
      </c>
      <c r="R65" s="51">
        <v>35</v>
      </c>
      <c r="S65" s="2">
        <f t="shared" si="9"/>
        <v>0</v>
      </c>
    </row>
    <row r="66" spans="1:19" x14ac:dyDescent="0.2">
      <c r="A66" s="55"/>
      <c r="B66" s="23"/>
      <c r="C66" s="91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12"/>
      <c r="Q66" s="23"/>
      <c r="R66" s="51"/>
      <c r="S66" s="2">
        <f t="shared" si="9"/>
        <v>0</v>
      </c>
    </row>
    <row r="67" spans="1:19" x14ac:dyDescent="0.2">
      <c r="A67" s="18" t="s">
        <v>8</v>
      </c>
      <c r="B67" s="23">
        <v>523.01</v>
      </c>
      <c r="C67" s="91">
        <v>0</v>
      </c>
      <c r="D67" s="24"/>
      <c r="E67" s="24">
        <f>Payments!L6</f>
        <v>8</v>
      </c>
      <c r="F67" s="24"/>
      <c r="G67" s="24">
        <f>Payments!L16</f>
        <v>42</v>
      </c>
      <c r="H67" s="24"/>
      <c r="I67" s="24">
        <f>Payments!L20+Payments!L22</f>
        <v>42.7</v>
      </c>
      <c r="J67" s="24"/>
      <c r="K67" s="24">
        <f>Payments!L23</f>
        <v>150</v>
      </c>
      <c r="L67" s="24"/>
      <c r="M67" s="24">
        <f>Payments!L26+Payments!L31</f>
        <v>16.22</v>
      </c>
      <c r="N67" s="24"/>
      <c r="O67" s="24">
        <v>42</v>
      </c>
      <c r="P67" s="112">
        <f t="shared" si="7"/>
        <v>300.91999999999996</v>
      </c>
      <c r="Q67" s="23">
        <f t="shared" ref="Q67" si="15">C67-P67</f>
        <v>-300.91999999999996</v>
      </c>
      <c r="R67" s="51">
        <v>0</v>
      </c>
      <c r="S67" s="2">
        <f t="shared" si="9"/>
        <v>222.09000000000003</v>
      </c>
    </row>
    <row r="68" spans="1:19" x14ac:dyDescent="0.2">
      <c r="A68" s="9"/>
      <c r="B68" s="23"/>
      <c r="C68" s="91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12"/>
      <c r="Q68" s="23"/>
      <c r="R68" s="51"/>
    </row>
    <row r="69" spans="1:19" x14ac:dyDescent="0.2">
      <c r="B69" s="26"/>
      <c r="C69" s="54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09"/>
      <c r="Q69" s="26"/>
      <c r="R69" s="54"/>
    </row>
    <row r="70" spans="1:19" s="3" customFormat="1" x14ac:dyDescent="0.2">
      <c r="A70" s="11" t="s">
        <v>40</v>
      </c>
      <c r="B70" s="28">
        <f>SUM(B24:B68)</f>
        <v>10450.23</v>
      </c>
      <c r="C70" s="92">
        <f>SUM(C24:C68)</f>
        <v>14549</v>
      </c>
      <c r="D70" s="28">
        <f t="shared" ref="D70:P70" si="16">SUM(D24:D68)</f>
        <v>0</v>
      </c>
      <c r="E70" s="28">
        <f t="shared" si="16"/>
        <v>837.93000000000006</v>
      </c>
      <c r="F70" s="28">
        <f t="shared" si="16"/>
        <v>0</v>
      </c>
      <c r="G70" s="28">
        <f t="shared" si="16"/>
        <v>2198.65</v>
      </c>
      <c r="H70" s="28">
        <f t="shared" si="16"/>
        <v>0</v>
      </c>
      <c r="I70" s="28">
        <f t="shared" si="16"/>
        <v>1378.19</v>
      </c>
      <c r="J70" s="28">
        <f t="shared" si="16"/>
        <v>0</v>
      </c>
      <c r="K70" s="28">
        <f t="shared" si="16"/>
        <v>900</v>
      </c>
      <c r="L70" s="28">
        <f t="shared" si="16"/>
        <v>0</v>
      </c>
      <c r="M70" s="28">
        <f t="shared" si="16"/>
        <v>3010.5499999999997</v>
      </c>
      <c r="N70" s="28">
        <f t="shared" si="16"/>
        <v>639.99</v>
      </c>
      <c r="O70" s="28">
        <f t="shared" si="16"/>
        <v>521.6</v>
      </c>
      <c r="P70" s="112">
        <f t="shared" si="16"/>
        <v>9486.91</v>
      </c>
      <c r="Q70" s="28">
        <f t="shared" ref="Q70" si="17">C70-P70</f>
        <v>5062.09</v>
      </c>
      <c r="R70" s="49">
        <f>SUM(R26:R67)</f>
        <v>15529</v>
      </c>
    </row>
    <row r="71" spans="1:19" x14ac:dyDescent="0.2">
      <c r="B71" s="26"/>
      <c r="C71" s="54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09"/>
      <c r="Q71" s="26"/>
      <c r="R71" s="54"/>
    </row>
    <row r="72" spans="1:19" x14ac:dyDescent="0.2">
      <c r="A72" s="11" t="s">
        <v>136</v>
      </c>
      <c r="B72" s="28">
        <f t="shared" ref="B72:C72" si="18">B20-B70</f>
        <v>11043.5</v>
      </c>
      <c r="C72" s="28">
        <f t="shared" si="18"/>
        <v>5910.5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114">
        <f>SUM(P20-P70)</f>
        <v>12822.689999999999</v>
      </c>
      <c r="Q72" s="107">
        <f t="shared" ref="Q72:R72" si="19">SUM(Q20-Q70)</f>
        <v>-5062.09</v>
      </c>
      <c r="R72" s="49">
        <f t="shared" si="19"/>
        <v>-15529</v>
      </c>
    </row>
    <row r="73" spans="1:19" x14ac:dyDescent="0.2">
      <c r="B73" s="26"/>
      <c r="C73" s="54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09"/>
      <c r="Q73" s="26"/>
      <c r="R73" s="54"/>
    </row>
    <row r="74" spans="1:19" x14ac:dyDescent="0.2">
      <c r="C74" s="106"/>
      <c r="P74" s="177"/>
      <c r="R74" s="106"/>
    </row>
    <row r="75" spans="1:19" x14ac:dyDescent="0.2">
      <c r="C75" s="106"/>
      <c r="P75" s="177"/>
      <c r="R75" s="106"/>
    </row>
    <row r="76" spans="1:19" x14ac:dyDescent="0.2">
      <c r="C76" s="106"/>
      <c r="P76" s="177"/>
      <c r="R76" s="106"/>
    </row>
    <row r="77" spans="1:19" x14ac:dyDescent="0.2">
      <c r="C77" s="106"/>
      <c r="P77" s="177"/>
      <c r="R77" s="106"/>
    </row>
    <row r="78" spans="1:19" x14ac:dyDescent="0.2">
      <c r="C78" s="106"/>
      <c r="P78" s="177"/>
      <c r="R78" s="106"/>
    </row>
    <row r="79" spans="1:19" x14ac:dyDescent="0.2">
      <c r="C79" s="106"/>
      <c r="P79" s="177"/>
      <c r="R79" s="106"/>
    </row>
    <row r="80" spans="1:19" x14ac:dyDescent="0.2">
      <c r="C80" s="106"/>
      <c r="P80" s="177"/>
      <c r="R80" s="106"/>
    </row>
    <row r="81" spans="3:18" x14ac:dyDescent="0.2">
      <c r="C81" s="106"/>
      <c r="P81" s="177"/>
      <c r="R81" s="106"/>
    </row>
    <row r="82" spans="3:18" x14ac:dyDescent="0.2">
      <c r="C82" s="106"/>
      <c r="P82" s="177"/>
      <c r="R82" s="106"/>
    </row>
    <row r="83" spans="3:18" x14ac:dyDescent="0.2">
      <c r="C83" s="106"/>
      <c r="P83" s="177"/>
      <c r="R83" s="106"/>
    </row>
    <row r="84" spans="3:18" x14ac:dyDescent="0.2">
      <c r="C84" s="106"/>
      <c r="P84" s="177"/>
      <c r="R84" s="106"/>
    </row>
    <row r="85" spans="3:18" x14ac:dyDescent="0.2">
      <c r="C85" s="106"/>
      <c r="P85" s="177"/>
      <c r="R85" s="106"/>
    </row>
    <row r="86" spans="3:18" x14ac:dyDescent="0.2">
      <c r="C86" s="106"/>
      <c r="P86" s="177"/>
      <c r="R86" s="106"/>
    </row>
    <row r="87" spans="3:18" x14ac:dyDescent="0.2">
      <c r="C87" s="106"/>
      <c r="P87" s="177"/>
      <c r="R87" s="106"/>
    </row>
    <row r="88" spans="3:18" x14ac:dyDescent="0.2">
      <c r="C88" s="106"/>
      <c r="P88" s="177"/>
      <c r="R88" s="106"/>
    </row>
    <row r="89" spans="3:18" x14ac:dyDescent="0.2">
      <c r="C89" s="106"/>
      <c r="P89" s="177"/>
      <c r="R89" s="106"/>
    </row>
    <row r="90" spans="3:18" x14ac:dyDescent="0.2">
      <c r="C90" s="106"/>
      <c r="P90" s="177"/>
      <c r="R90" s="106"/>
    </row>
    <row r="91" spans="3:18" x14ac:dyDescent="0.2">
      <c r="C91" s="106"/>
      <c r="P91" s="177"/>
      <c r="R91" s="106"/>
    </row>
    <row r="92" spans="3:18" x14ac:dyDescent="0.2">
      <c r="C92" s="106"/>
      <c r="P92" s="177"/>
      <c r="R92" s="106"/>
    </row>
    <row r="93" spans="3:18" x14ac:dyDescent="0.2">
      <c r="C93" s="106"/>
      <c r="P93" s="177"/>
      <c r="R93" s="106"/>
    </row>
    <row r="94" spans="3:18" x14ac:dyDescent="0.2">
      <c r="C94" s="106"/>
      <c r="P94" s="177"/>
      <c r="R94" s="106"/>
    </row>
    <row r="95" spans="3:18" x14ac:dyDescent="0.2">
      <c r="C95" s="106"/>
      <c r="R95" s="106"/>
    </row>
    <row r="96" spans="3:18" x14ac:dyDescent="0.2">
      <c r="C96" s="106"/>
      <c r="R96" s="106"/>
    </row>
    <row r="97" spans="3:18" x14ac:dyDescent="0.2">
      <c r="C97" s="106"/>
      <c r="R97" s="106"/>
    </row>
    <row r="98" spans="3:18" x14ac:dyDescent="0.2">
      <c r="C98" s="106"/>
      <c r="R98" s="106"/>
    </row>
    <row r="99" spans="3:18" x14ac:dyDescent="0.2">
      <c r="C99" s="106"/>
      <c r="R99" s="106"/>
    </row>
    <row r="100" spans="3:18" x14ac:dyDescent="0.2">
      <c r="C100" s="106"/>
      <c r="R100" s="106"/>
    </row>
    <row r="101" spans="3:18" x14ac:dyDescent="0.2">
      <c r="C101" s="106"/>
      <c r="R101" s="106"/>
    </row>
    <row r="102" spans="3:18" x14ac:dyDescent="0.2">
      <c r="C102" s="106"/>
      <c r="R102" s="106"/>
    </row>
    <row r="103" spans="3:18" x14ac:dyDescent="0.2">
      <c r="C103" s="106"/>
      <c r="R103" s="106"/>
    </row>
    <row r="104" spans="3:18" x14ac:dyDescent="0.2">
      <c r="C104" s="106"/>
      <c r="R104" s="106"/>
    </row>
    <row r="105" spans="3:18" x14ac:dyDescent="0.2">
      <c r="C105" s="106"/>
      <c r="R105" s="106"/>
    </row>
    <row r="106" spans="3:18" x14ac:dyDescent="0.2">
      <c r="C106" s="106"/>
      <c r="R106" s="106"/>
    </row>
    <row r="107" spans="3:18" x14ac:dyDescent="0.2">
      <c r="C107" s="106"/>
      <c r="R107" s="106"/>
    </row>
    <row r="108" spans="3:18" x14ac:dyDescent="0.2">
      <c r="C108" s="106"/>
      <c r="R108" s="106"/>
    </row>
    <row r="109" spans="3:18" x14ac:dyDescent="0.2">
      <c r="C109" s="106"/>
      <c r="R109" s="106"/>
    </row>
    <row r="110" spans="3:18" x14ac:dyDescent="0.2">
      <c r="C110" s="106"/>
      <c r="R110" s="106"/>
    </row>
    <row r="111" spans="3:18" x14ac:dyDescent="0.2">
      <c r="C111" s="106"/>
      <c r="R111" s="106"/>
    </row>
    <row r="112" spans="3:18" x14ac:dyDescent="0.2">
      <c r="C112" s="106"/>
      <c r="R112" s="106"/>
    </row>
    <row r="113" spans="3:18" x14ac:dyDescent="0.2">
      <c r="C113" s="106"/>
      <c r="R113" s="106"/>
    </row>
    <row r="114" spans="3:18" x14ac:dyDescent="0.2">
      <c r="R114" s="106"/>
    </row>
    <row r="115" spans="3:18" x14ac:dyDescent="0.2">
      <c r="R115" s="106"/>
    </row>
    <row r="116" spans="3:18" x14ac:dyDescent="0.2">
      <c r="R116" s="106"/>
    </row>
    <row r="117" spans="3:18" x14ac:dyDescent="0.2">
      <c r="R117" s="106"/>
    </row>
    <row r="118" spans="3:18" x14ac:dyDescent="0.2">
      <c r="R118" s="106"/>
    </row>
    <row r="119" spans="3:18" x14ac:dyDescent="0.2">
      <c r="R119" s="106"/>
    </row>
    <row r="120" spans="3:18" x14ac:dyDescent="0.2">
      <c r="R120" s="106"/>
    </row>
    <row r="121" spans="3:18" x14ac:dyDescent="0.2">
      <c r="R121" s="106"/>
    </row>
    <row r="122" spans="3:18" x14ac:dyDescent="0.2">
      <c r="R122" s="106"/>
    </row>
    <row r="123" spans="3:18" x14ac:dyDescent="0.2">
      <c r="R123" s="106"/>
    </row>
    <row r="124" spans="3:18" x14ac:dyDescent="0.2">
      <c r="R124" s="106"/>
    </row>
    <row r="125" spans="3:18" x14ac:dyDescent="0.2">
      <c r="R125" s="106"/>
    </row>
    <row r="126" spans="3:18" x14ac:dyDescent="0.2">
      <c r="R126" s="106"/>
    </row>
    <row r="127" spans="3:18" x14ac:dyDescent="0.2">
      <c r="R127" s="106"/>
    </row>
    <row r="128" spans="3:18" x14ac:dyDescent="0.2">
      <c r="R128" s="106"/>
    </row>
    <row r="129" spans="18:18" x14ac:dyDescent="0.2">
      <c r="R129" s="106"/>
    </row>
    <row r="130" spans="18:18" x14ac:dyDescent="0.2">
      <c r="R130" s="106"/>
    </row>
    <row r="131" spans="18:18" x14ac:dyDescent="0.2">
      <c r="R131" s="106"/>
    </row>
    <row r="132" spans="18:18" x14ac:dyDescent="0.2">
      <c r="R132" s="106"/>
    </row>
    <row r="133" spans="18:18" x14ac:dyDescent="0.2">
      <c r="R133" s="106"/>
    </row>
    <row r="134" spans="18:18" x14ac:dyDescent="0.2">
      <c r="R134" s="106"/>
    </row>
    <row r="135" spans="18:18" x14ac:dyDescent="0.2">
      <c r="R135" s="106"/>
    </row>
    <row r="136" spans="18:18" x14ac:dyDescent="0.2">
      <c r="R136" s="106"/>
    </row>
    <row r="137" spans="18:18" x14ac:dyDescent="0.2">
      <c r="R137" s="106"/>
    </row>
    <row r="138" spans="18:18" x14ac:dyDescent="0.2">
      <c r="R138" s="106"/>
    </row>
    <row r="139" spans="18:18" x14ac:dyDescent="0.2">
      <c r="R139" s="106"/>
    </row>
    <row r="140" spans="18:18" x14ac:dyDescent="0.2">
      <c r="R140" s="106"/>
    </row>
    <row r="141" spans="18:18" x14ac:dyDescent="0.2">
      <c r="R141" s="106"/>
    </row>
    <row r="142" spans="18:18" x14ac:dyDescent="0.2">
      <c r="R142" s="106"/>
    </row>
    <row r="143" spans="18:18" x14ac:dyDescent="0.2">
      <c r="R143" s="106"/>
    </row>
    <row r="144" spans="18:18" x14ac:dyDescent="0.2">
      <c r="R144" s="106"/>
    </row>
    <row r="145" spans="18:18" x14ac:dyDescent="0.2">
      <c r="R145" s="106"/>
    </row>
    <row r="146" spans="18:18" x14ac:dyDescent="0.2">
      <c r="R146" s="106"/>
    </row>
    <row r="147" spans="18:18" x14ac:dyDescent="0.2">
      <c r="R147" s="106"/>
    </row>
    <row r="148" spans="18:18" x14ac:dyDescent="0.2">
      <c r="R148" s="106"/>
    </row>
    <row r="149" spans="18:18" x14ac:dyDescent="0.2">
      <c r="R149" s="106"/>
    </row>
    <row r="150" spans="18:18" x14ac:dyDescent="0.2">
      <c r="R150" s="106"/>
    </row>
    <row r="151" spans="18:18" x14ac:dyDescent="0.2">
      <c r="R151" s="106"/>
    </row>
    <row r="152" spans="18:18" x14ac:dyDescent="0.2">
      <c r="R152" s="106"/>
    </row>
    <row r="153" spans="18:18" x14ac:dyDescent="0.2">
      <c r="R153" s="106"/>
    </row>
    <row r="154" spans="18:18" x14ac:dyDescent="0.2">
      <c r="R154" s="106"/>
    </row>
    <row r="155" spans="18:18" x14ac:dyDescent="0.2">
      <c r="R155" s="106"/>
    </row>
    <row r="156" spans="18:18" x14ac:dyDescent="0.2">
      <c r="R156" s="106"/>
    </row>
    <row r="157" spans="18:18" x14ac:dyDescent="0.2">
      <c r="R157" s="106"/>
    </row>
  </sheetData>
  <pageMargins left="0.7" right="0.7" top="0.75" bottom="0.75" header="0.3" footer="0.3"/>
  <pageSetup paperSize="9" scale="54" orientation="landscape" r:id="rId1"/>
  <ignoredErrors>
    <ignoredError sqref="H17:I17 P47 P51 P53:P54 P56 P60 P62 P64 P26" formulaRange="1"/>
    <ignoredError sqref="C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I14" sqref="I14"/>
    </sheetView>
  </sheetViews>
  <sheetFormatPr defaultRowHeight="12.75" x14ac:dyDescent="0.2"/>
  <cols>
    <col min="1" max="6" width="9.140625" style="31"/>
    <col min="7" max="7" width="11.5703125" style="31" bestFit="1" customWidth="1"/>
    <col min="8" max="8" width="9.140625" style="31"/>
    <col min="9" max="9" width="19.5703125" style="37" bestFit="1" customWidth="1"/>
    <col min="10" max="16384" width="9.140625" style="31"/>
  </cols>
  <sheetData>
    <row r="1" spans="1:9" x14ac:dyDescent="0.2">
      <c r="A1" s="30" t="s">
        <v>206</v>
      </c>
      <c r="G1" s="32"/>
      <c r="I1" s="38" t="s">
        <v>52</v>
      </c>
    </row>
    <row r="2" spans="1:9" x14ac:dyDescent="0.2">
      <c r="G2" s="32"/>
      <c r="I2" s="39"/>
    </row>
    <row r="3" spans="1:9" x14ac:dyDescent="0.2">
      <c r="A3" s="33" t="s">
        <v>135</v>
      </c>
      <c r="G3" s="32"/>
      <c r="I3" s="39"/>
    </row>
    <row r="4" spans="1:9" x14ac:dyDescent="0.2">
      <c r="A4" s="31" t="s">
        <v>41</v>
      </c>
      <c r="G4" s="32">
        <v>655.30999999999995</v>
      </c>
      <c r="I4" s="39">
        <v>655</v>
      </c>
    </row>
    <row r="5" spans="1:9" x14ac:dyDescent="0.2">
      <c r="A5" s="31" t="s">
        <v>42</v>
      </c>
      <c r="G5" s="32">
        <v>12167.38</v>
      </c>
      <c r="I5" s="39">
        <v>12167</v>
      </c>
    </row>
    <row r="6" spans="1:9" x14ac:dyDescent="0.2">
      <c r="A6" s="31" t="s">
        <v>43</v>
      </c>
      <c r="G6" s="32">
        <f>SUM(G4:G5)</f>
        <v>12822.689999999999</v>
      </c>
      <c r="I6" s="39">
        <f>SUM(I4:I5)</f>
        <v>12822</v>
      </c>
    </row>
    <row r="7" spans="1:9" x14ac:dyDescent="0.2">
      <c r="G7" s="32"/>
      <c r="I7" s="39"/>
    </row>
    <row r="8" spans="1:9" x14ac:dyDescent="0.2">
      <c r="A8" s="31" t="s">
        <v>44</v>
      </c>
      <c r="G8" s="32"/>
      <c r="I8" s="39"/>
    </row>
    <row r="9" spans="1:9" x14ac:dyDescent="0.2">
      <c r="A9" s="31" t="s">
        <v>45</v>
      </c>
      <c r="G9" s="34">
        <v>0</v>
      </c>
      <c r="I9" s="39"/>
    </row>
    <row r="10" spans="1:9" ht="13.5" thickBot="1" x14ac:dyDescent="0.25">
      <c r="G10" s="35">
        <f>G6-G9</f>
        <v>12822.689999999999</v>
      </c>
      <c r="I10" s="40">
        <f>I6</f>
        <v>12822</v>
      </c>
    </row>
    <row r="11" spans="1:9" ht="13.5" thickTop="1" x14ac:dyDescent="0.2">
      <c r="G11" s="32"/>
      <c r="I11" s="39"/>
    </row>
    <row r="12" spans="1:9" x14ac:dyDescent="0.2">
      <c r="A12" s="33" t="s">
        <v>46</v>
      </c>
      <c r="G12" s="32"/>
      <c r="I12" s="39"/>
    </row>
    <row r="13" spans="1:9" x14ac:dyDescent="0.2">
      <c r="A13" s="31" t="s">
        <v>207</v>
      </c>
      <c r="G13" s="32">
        <v>11043.5</v>
      </c>
      <c r="I13" s="39">
        <v>11044</v>
      </c>
    </row>
    <row r="14" spans="1:9" x14ac:dyDescent="0.2">
      <c r="A14" s="31" t="s">
        <v>47</v>
      </c>
      <c r="G14" s="32">
        <v>11266.1</v>
      </c>
      <c r="I14" s="39">
        <v>11266</v>
      </c>
    </row>
    <row r="15" spans="1:9" x14ac:dyDescent="0.2">
      <c r="G15" s="34">
        <f>SUM(G13:G14)</f>
        <v>22309.599999999999</v>
      </c>
      <c r="I15" s="38">
        <f>SUM(I13:I14)</f>
        <v>22310</v>
      </c>
    </row>
    <row r="16" spans="1:9" x14ac:dyDescent="0.2">
      <c r="A16" s="31" t="s">
        <v>48</v>
      </c>
      <c r="G16" s="32">
        <v>9486.91</v>
      </c>
      <c r="I16" s="39">
        <v>9487</v>
      </c>
    </row>
    <row r="17" spans="7:9" x14ac:dyDescent="0.2">
      <c r="G17" s="32"/>
      <c r="I17" s="39"/>
    </row>
    <row r="18" spans="7:9" ht="15.75" thickBot="1" x14ac:dyDescent="0.4">
      <c r="G18" s="36">
        <f>G15-G16</f>
        <v>12822.689999999999</v>
      </c>
      <c r="I18" s="40">
        <f>SUM(I15-I16)</f>
        <v>12823</v>
      </c>
    </row>
    <row r="19" spans="7:9" ht="13.5" thickTop="1" x14ac:dyDescent="0.2">
      <c r="G19" s="32"/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B3CA4-CF3C-4BE9-8FBE-7EC4EF81C9BF}">
  <sheetPr>
    <pageSetUpPr fitToPage="1"/>
  </sheetPr>
  <dimension ref="A1:J54"/>
  <sheetViews>
    <sheetView topLeftCell="A47" zoomScaleNormal="100" workbookViewId="0">
      <selection activeCell="H2" sqref="H2"/>
    </sheetView>
  </sheetViews>
  <sheetFormatPr defaultRowHeight="15" x14ac:dyDescent="0.25"/>
  <cols>
    <col min="1" max="1" width="26.140625" customWidth="1"/>
    <col min="2" max="2" width="22.5703125" customWidth="1"/>
    <col min="3" max="3" width="29.5703125" customWidth="1"/>
    <col min="4" max="4" width="8.85546875" bestFit="1" customWidth="1"/>
    <col min="5" max="5" width="11" style="198" bestFit="1" customWidth="1"/>
    <col min="6" max="7" width="9.7109375" style="198" bestFit="1" customWidth="1"/>
    <col min="8" max="8" width="10.7109375" style="198" bestFit="1" customWidth="1"/>
    <col min="9" max="9" width="19.85546875" customWidth="1"/>
    <col min="10" max="10" width="10.7109375" style="198" bestFit="1" customWidth="1"/>
  </cols>
  <sheetData>
    <row r="1" spans="1:10" ht="78" thickBot="1" x14ac:dyDescent="0.3">
      <c r="A1" s="142" t="s">
        <v>137</v>
      </c>
      <c r="B1" s="143" t="s">
        <v>49</v>
      </c>
      <c r="C1" s="144" t="s">
        <v>50</v>
      </c>
      <c r="D1" s="144" t="s">
        <v>138</v>
      </c>
      <c r="E1" s="181" t="s">
        <v>139</v>
      </c>
      <c r="F1" s="181" t="s">
        <v>140</v>
      </c>
      <c r="G1" s="181" t="s">
        <v>141</v>
      </c>
      <c r="H1" s="182" t="s">
        <v>210</v>
      </c>
      <c r="I1" s="145" t="s">
        <v>142</v>
      </c>
      <c r="J1" s="199" t="s">
        <v>143</v>
      </c>
    </row>
    <row r="2" spans="1:10" ht="15.75" thickBot="1" x14ac:dyDescent="0.3">
      <c r="A2" s="141" t="s">
        <v>144</v>
      </c>
      <c r="B2" s="119"/>
      <c r="C2" s="119"/>
      <c r="D2" s="119"/>
      <c r="E2" s="183"/>
      <c r="F2" s="184"/>
      <c r="G2" s="184"/>
      <c r="H2" s="185"/>
      <c r="I2" s="121"/>
      <c r="J2" s="200"/>
    </row>
    <row r="3" spans="1:10" ht="39" x14ac:dyDescent="0.25">
      <c r="A3" s="42" t="s">
        <v>66</v>
      </c>
      <c r="B3" s="42" t="s">
        <v>67</v>
      </c>
      <c r="C3" s="42" t="s">
        <v>193</v>
      </c>
      <c r="D3" s="122">
        <v>37721</v>
      </c>
      <c r="E3" s="186">
        <v>1</v>
      </c>
      <c r="F3" s="186">
        <v>0</v>
      </c>
      <c r="G3" s="186">
        <v>0</v>
      </c>
      <c r="H3" s="186">
        <f>SUM(E3+F3-G3)</f>
        <v>1</v>
      </c>
      <c r="I3" s="123"/>
      <c r="J3" s="186">
        <v>1</v>
      </c>
    </row>
    <row r="4" spans="1:10" ht="27" thickBot="1" x14ac:dyDescent="0.3">
      <c r="A4" s="147" t="s">
        <v>191</v>
      </c>
      <c r="B4" s="42" t="s">
        <v>192</v>
      </c>
      <c r="C4" s="42" t="s">
        <v>194</v>
      </c>
      <c r="D4" s="122"/>
      <c r="E4" s="186"/>
      <c r="F4" s="186"/>
      <c r="G4" s="186"/>
      <c r="H4" s="186"/>
      <c r="I4" s="207"/>
      <c r="J4" s="208"/>
    </row>
    <row r="5" spans="1:10" ht="15.75" thickBot="1" x14ac:dyDescent="0.3">
      <c r="A5" s="124" t="s">
        <v>145</v>
      </c>
      <c r="B5" s="125"/>
      <c r="C5" s="125"/>
      <c r="D5" s="125"/>
      <c r="E5" s="187">
        <f>SUM(E3)</f>
        <v>1</v>
      </c>
      <c r="F5" s="187">
        <f t="shared" ref="F5:J5" si="0">SUM(F3)</f>
        <v>0</v>
      </c>
      <c r="G5" s="187">
        <f t="shared" si="0"/>
        <v>0</v>
      </c>
      <c r="H5" s="187">
        <f t="shared" si="0"/>
        <v>1</v>
      </c>
      <c r="I5" s="127"/>
      <c r="J5" s="201">
        <f t="shared" si="0"/>
        <v>1</v>
      </c>
    </row>
    <row r="6" spans="1:10" ht="15.75" thickBot="1" x14ac:dyDescent="0.3">
      <c r="A6" s="42"/>
      <c r="B6" s="42"/>
      <c r="C6" s="42"/>
      <c r="D6" s="42"/>
      <c r="E6" s="186"/>
      <c r="F6" s="186"/>
      <c r="G6" s="186"/>
      <c r="H6" s="186"/>
      <c r="I6" s="123"/>
      <c r="J6" s="186"/>
    </row>
    <row r="7" spans="1:10" ht="15.75" thickBot="1" x14ac:dyDescent="0.3">
      <c r="A7" s="118" t="s">
        <v>146</v>
      </c>
      <c r="B7" s="119"/>
      <c r="C7" s="119"/>
      <c r="D7" s="119"/>
      <c r="E7" s="183"/>
      <c r="F7" s="183"/>
      <c r="G7" s="183"/>
      <c r="H7" s="183"/>
      <c r="I7" s="120"/>
      <c r="J7" s="202"/>
    </row>
    <row r="8" spans="1:10" ht="26.25" x14ac:dyDescent="0.25">
      <c r="A8" s="44" t="s">
        <v>68</v>
      </c>
      <c r="B8" s="44" t="s">
        <v>69</v>
      </c>
      <c r="C8" s="44" t="s">
        <v>154</v>
      </c>
      <c r="D8" s="146">
        <v>43009</v>
      </c>
      <c r="E8" s="188">
        <v>324.45999999999998</v>
      </c>
      <c r="F8" s="188">
        <v>566</v>
      </c>
      <c r="G8" s="188">
        <v>324.45999999999998</v>
      </c>
      <c r="H8" s="188">
        <f>SUM(E8+F8-G8)</f>
        <v>566</v>
      </c>
      <c r="I8" s="128" t="s">
        <v>153</v>
      </c>
      <c r="J8" s="188">
        <v>500</v>
      </c>
    </row>
    <row r="9" spans="1:10" ht="26.25" x14ac:dyDescent="0.25">
      <c r="A9" s="45" t="s">
        <v>147</v>
      </c>
      <c r="B9" s="45" t="s">
        <v>70</v>
      </c>
      <c r="C9" s="45" t="s">
        <v>71</v>
      </c>
      <c r="D9" s="129">
        <v>41852</v>
      </c>
      <c r="E9" s="189">
        <v>2059</v>
      </c>
      <c r="F9" s="189">
        <v>0</v>
      </c>
      <c r="G9" s="189">
        <v>0</v>
      </c>
      <c r="H9" s="189">
        <f>SUM(E9+F9-G9)</f>
        <v>2059</v>
      </c>
      <c r="I9" s="130"/>
      <c r="J9" s="189">
        <v>2120.77</v>
      </c>
    </row>
    <row r="10" spans="1:10" x14ac:dyDescent="0.25">
      <c r="A10" s="45" t="s">
        <v>72</v>
      </c>
      <c r="B10" s="45" t="s">
        <v>70</v>
      </c>
      <c r="C10" s="45" t="s">
        <v>73</v>
      </c>
      <c r="D10" s="129">
        <v>42156</v>
      </c>
      <c r="E10" s="189">
        <v>268.8</v>
      </c>
      <c r="F10" s="189">
        <v>0</v>
      </c>
      <c r="G10" s="189">
        <v>0</v>
      </c>
      <c r="H10" s="189">
        <f>SUM(E10+F10-G10)</f>
        <v>268.8</v>
      </c>
      <c r="I10" s="130"/>
      <c r="J10" s="189">
        <v>268.8</v>
      </c>
    </row>
    <row r="11" spans="1:10" ht="51.75" x14ac:dyDescent="0.25">
      <c r="A11" s="45" t="s">
        <v>107</v>
      </c>
      <c r="B11" s="45" t="s">
        <v>70</v>
      </c>
      <c r="C11" s="45" t="s">
        <v>106</v>
      </c>
      <c r="D11" s="129">
        <v>41760</v>
      </c>
      <c r="E11" s="189">
        <v>1610.4</v>
      </c>
      <c r="F11" s="189">
        <v>0</v>
      </c>
      <c r="G11" s="189">
        <v>0</v>
      </c>
      <c r="H11" s="189">
        <f>SUM(E11+F11-G11)</f>
        <v>1610.4</v>
      </c>
      <c r="I11" s="130" t="s">
        <v>125</v>
      </c>
      <c r="J11" s="189">
        <v>1610.4</v>
      </c>
    </row>
    <row r="12" spans="1:10" ht="39" x14ac:dyDescent="0.25">
      <c r="A12" s="45" t="s">
        <v>156</v>
      </c>
      <c r="B12" s="45" t="s">
        <v>70</v>
      </c>
      <c r="C12" s="45" t="s">
        <v>157</v>
      </c>
      <c r="D12" s="129">
        <v>42979</v>
      </c>
      <c r="E12" s="189">
        <v>0</v>
      </c>
      <c r="F12" s="189">
        <v>15.43</v>
      </c>
      <c r="G12" s="189">
        <v>0</v>
      </c>
      <c r="H12" s="189">
        <f>SUM(E12+F12-G12)</f>
        <v>15.43</v>
      </c>
      <c r="I12" s="130" t="s">
        <v>158</v>
      </c>
      <c r="J12" s="189">
        <v>0</v>
      </c>
    </row>
    <row r="13" spans="1:10" ht="15.75" thickBot="1" x14ac:dyDescent="0.3">
      <c r="A13" s="150" t="s">
        <v>145</v>
      </c>
      <c r="B13" s="151"/>
      <c r="C13" s="151"/>
      <c r="D13" s="151"/>
      <c r="E13" s="190">
        <f>SUM(E8:E12)</f>
        <v>4262.66</v>
      </c>
      <c r="F13" s="190">
        <f>SUM(F8:F12)</f>
        <v>581.42999999999995</v>
      </c>
      <c r="G13" s="190">
        <f>SUM(G8:G12)</f>
        <v>324.45999999999998</v>
      </c>
      <c r="H13" s="190">
        <f>SUM(H8:H12)</f>
        <v>4519.630000000001</v>
      </c>
      <c r="I13" s="152"/>
      <c r="J13" s="203">
        <f>SUM(J8:J12)</f>
        <v>4499.97</v>
      </c>
    </row>
    <row r="14" spans="1:10" ht="15.75" thickBot="1" x14ac:dyDescent="0.3">
      <c r="A14" s="42"/>
      <c r="B14" s="42"/>
      <c r="C14" s="42"/>
      <c r="D14" s="42"/>
      <c r="E14" s="186"/>
      <c r="F14" s="186"/>
      <c r="G14" s="186"/>
      <c r="H14" s="186"/>
      <c r="I14" s="123"/>
      <c r="J14" s="186"/>
    </row>
    <row r="15" spans="1:10" ht="15.75" thickBot="1" x14ac:dyDescent="0.3">
      <c r="A15" s="118" t="s">
        <v>148</v>
      </c>
      <c r="B15" s="132"/>
      <c r="C15" s="132"/>
      <c r="D15" s="132"/>
      <c r="E15" s="191"/>
      <c r="F15" s="191"/>
      <c r="G15" s="191"/>
      <c r="H15" s="191"/>
      <c r="I15" s="133"/>
      <c r="J15" s="204"/>
    </row>
    <row r="16" spans="1:10" ht="51.75" x14ac:dyDescent="0.25">
      <c r="A16" s="44" t="s">
        <v>118</v>
      </c>
      <c r="B16" s="44" t="s">
        <v>119</v>
      </c>
      <c r="C16" s="44" t="s">
        <v>120</v>
      </c>
      <c r="D16" s="134">
        <v>42646</v>
      </c>
      <c r="E16" s="188">
        <v>1590</v>
      </c>
      <c r="F16" s="188"/>
      <c r="G16" s="188">
        <v>0</v>
      </c>
      <c r="H16" s="188">
        <f>SUM(E16+F16-G16)</f>
        <v>1590</v>
      </c>
      <c r="I16" s="44" t="s">
        <v>121</v>
      </c>
      <c r="J16" s="205">
        <v>1590</v>
      </c>
    </row>
    <row r="17" spans="1:10" ht="26.25" x14ac:dyDescent="0.25">
      <c r="A17" s="44" t="s">
        <v>122</v>
      </c>
      <c r="B17" s="44" t="s">
        <v>119</v>
      </c>
      <c r="C17" s="44" t="s">
        <v>123</v>
      </c>
      <c r="D17" s="134">
        <v>42640</v>
      </c>
      <c r="E17" s="188">
        <v>720</v>
      </c>
      <c r="F17" s="188"/>
      <c r="G17" s="188">
        <v>0</v>
      </c>
      <c r="H17" s="188">
        <f>SUM(E17+F17-G17)</f>
        <v>720</v>
      </c>
      <c r="I17" s="45" t="s">
        <v>124</v>
      </c>
      <c r="J17" s="188">
        <v>719.94</v>
      </c>
    </row>
    <row r="18" spans="1:10" ht="26.25" x14ac:dyDescent="0.25">
      <c r="A18" s="45" t="s">
        <v>35</v>
      </c>
      <c r="B18" s="45" t="s">
        <v>74</v>
      </c>
      <c r="C18" s="45" t="s">
        <v>75</v>
      </c>
      <c r="D18" s="129">
        <v>41883</v>
      </c>
      <c r="E18" s="189">
        <v>1612.8</v>
      </c>
      <c r="F18" s="189">
        <v>0</v>
      </c>
      <c r="G18" s="189">
        <v>0</v>
      </c>
      <c r="H18" s="188">
        <f t="shared" ref="H18:H31" si="1">SUM(E18+F18-G18)</f>
        <v>1612.8</v>
      </c>
      <c r="I18" s="45" t="s">
        <v>76</v>
      </c>
      <c r="J18" s="189">
        <v>1616.01</v>
      </c>
    </row>
    <row r="19" spans="1:10" ht="26.25" x14ac:dyDescent="0.25">
      <c r="A19" s="45" t="s">
        <v>77</v>
      </c>
      <c r="B19" s="45" t="s">
        <v>78</v>
      </c>
      <c r="C19" s="45" t="s">
        <v>79</v>
      </c>
      <c r="D19" s="135" t="s">
        <v>51</v>
      </c>
      <c r="E19" s="189">
        <v>657.02</v>
      </c>
      <c r="F19" s="189">
        <v>0</v>
      </c>
      <c r="G19" s="189">
        <v>0</v>
      </c>
      <c r="H19" s="188">
        <f t="shared" si="1"/>
        <v>657.02</v>
      </c>
      <c r="I19" s="130"/>
      <c r="J19" s="189">
        <v>657.02</v>
      </c>
    </row>
    <row r="20" spans="1:10" x14ac:dyDescent="0.25">
      <c r="A20" s="45" t="s">
        <v>198</v>
      </c>
      <c r="B20" s="45" t="s">
        <v>65</v>
      </c>
      <c r="C20" s="45" t="s">
        <v>200</v>
      </c>
      <c r="D20" s="45">
        <v>2003</v>
      </c>
      <c r="E20" s="189">
        <v>515</v>
      </c>
      <c r="F20" s="189">
        <v>0</v>
      </c>
      <c r="G20" s="189">
        <v>0</v>
      </c>
      <c r="H20" s="188">
        <f t="shared" si="1"/>
        <v>515</v>
      </c>
      <c r="I20" s="130"/>
      <c r="J20" s="189">
        <v>650</v>
      </c>
    </row>
    <row r="21" spans="1:10" ht="51.75" x14ac:dyDescent="0.25">
      <c r="A21" s="45" t="s">
        <v>199</v>
      </c>
      <c r="B21" s="45" t="s">
        <v>65</v>
      </c>
      <c r="C21" s="45" t="s">
        <v>80</v>
      </c>
      <c r="D21" s="210">
        <v>2003</v>
      </c>
      <c r="E21" s="189">
        <v>0</v>
      </c>
      <c r="F21" s="189">
        <v>425</v>
      </c>
      <c r="G21" s="189">
        <v>0</v>
      </c>
      <c r="H21" s="188">
        <f t="shared" si="1"/>
        <v>425</v>
      </c>
      <c r="I21" s="130" t="s">
        <v>201</v>
      </c>
      <c r="J21" s="189">
        <v>425</v>
      </c>
    </row>
    <row r="22" spans="1:10" ht="39" x14ac:dyDescent="0.25">
      <c r="A22" s="45" t="s">
        <v>81</v>
      </c>
      <c r="B22" s="45" t="s">
        <v>65</v>
      </c>
      <c r="C22" s="45" t="s">
        <v>82</v>
      </c>
      <c r="D22" s="45">
        <v>2003</v>
      </c>
      <c r="E22" s="189">
        <v>150</v>
      </c>
      <c r="F22" s="189">
        <v>237.6</v>
      </c>
      <c r="G22" s="189">
        <v>150</v>
      </c>
      <c r="H22" s="189">
        <f t="shared" si="1"/>
        <v>237.60000000000002</v>
      </c>
      <c r="I22" s="130" t="s">
        <v>155</v>
      </c>
      <c r="J22" s="189">
        <v>200</v>
      </c>
    </row>
    <row r="23" spans="1:10" ht="39" x14ac:dyDescent="0.25">
      <c r="A23" s="45" t="s">
        <v>83</v>
      </c>
      <c r="B23" s="45" t="s">
        <v>84</v>
      </c>
      <c r="C23" s="45" t="s">
        <v>85</v>
      </c>
      <c r="D23" s="45">
        <v>2004</v>
      </c>
      <c r="E23" s="189">
        <v>3489</v>
      </c>
      <c r="F23" s="189">
        <v>0</v>
      </c>
      <c r="G23" s="189">
        <v>0</v>
      </c>
      <c r="H23" s="189">
        <f t="shared" si="1"/>
        <v>3489</v>
      </c>
      <c r="I23" s="130"/>
      <c r="J23" s="189">
        <v>5161.04</v>
      </c>
    </row>
    <row r="24" spans="1:10" ht="39" x14ac:dyDescent="0.25">
      <c r="A24" s="45" t="s">
        <v>83</v>
      </c>
      <c r="B24" s="45" t="s">
        <v>86</v>
      </c>
      <c r="C24" s="45" t="s">
        <v>85</v>
      </c>
      <c r="D24" s="45">
        <v>2007</v>
      </c>
      <c r="E24" s="189">
        <v>5655</v>
      </c>
      <c r="F24" s="189">
        <v>0</v>
      </c>
      <c r="G24" s="189">
        <v>0</v>
      </c>
      <c r="H24" s="189">
        <f t="shared" si="1"/>
        <v>5655</v>
      </c>
      <c r="I24" s="130"/>
      <c r="J24" s="189">
        <v>7607</v>
      </c>
    </row>
    <row r="25" spans="1:10" x14ac:dyDescent="0.25">
      <c r="A25" s="45" t="s">
        <v>87</v>
      </c>
      <c r="B25" s="45" t="s">
        <v>88</v>
      </c>
      <c r="C25" s="45" t="s">
        <v>109</v>
      </c>
      <c r="D25" s="45">
        <v>2012</v>
      </c>
      <c r="E25" s="189">
        <v>191.94</v>
      </c>
      <c r="F25" s="189">
        <v>0</v>
      </c>
      <c r="G25" s="189">
        <v>0</v>
      </c>
      <c r="H25" s="189">
        <f t="shared" si="1"/>
        <v>191.94</v>
      </c>
      <c r="I25" s="130"/>
      <c r="J25" s="189">
        <v>191.94</v>
      </c>
    </row>
    <row r="26" spans="1:10" ht="26.25" x14ac:dyDescent="0.25">
      <c r="A26" s="45" t="s">
        <v>89</v>
      </c>
      <c r="B26" s="45" t="s">
        <v>90</v>
      </c>
      <c r="C26" s="45" t="s">
        <v>91</v>
      </c>
      <c r="D26" s="129">
        <v>42370</v>
      </c>
      <c r="E26" s="189">
        <v>150</v>
      </c>
      <c r="F26" s="189"/>
      <c r="G26" s="189">
        <v>0</v>
      </c>
      <c r="H26" s="189">
        <f t="shared" si="1"/>
        <v>150</v>
      </c>
      <c r="I26" s="130"/>
      <c r="J26" s="189">
        <v>149.5</v>
      </c>
    </row>
    <row r="27" spans="1:10" x14ac:dyDescent="0.25">
      <c r="A27" s="45" t="s">
        <v>89</v>
      </c>
      <c r="B27" s="45" t="s">
        <v>103</v>
      </c>
      <c r="C27" s="45" t="s">
        <v>110</v>
      </c>
      <c r="D27" s="136" t="s">
        <v>51</v>
      </c>
      <c r="E27" s="189">
        <v>150</v>
      </c>
      <c r="F27" s="189"/>
      <c r="G27" s="189">
        <v>0</v>
      </c>
      <c r="H27" s="189">
        <f t="shared" si="1"/>
        <v>150</v>
      </c>
      <c r="I27" s="45"/>
      <c r="J27" s="189">
        <v>149.94999999999999</v>
      </c>
    </row>
    <row r="28" spans="1:10" x14ac:dyDescent="0.25">
      <c r="A28" s="45" t="s">
        <v>89</v>
      </c>
      <c r="B28" s="45" t="s">
        <v>88</v>
      </c>
      <c r="C28" s="45" t="s">
        <v>110</v>
      </c>
      <c r="D28" s="136" t="s">
        <v>51</v>
      </c>
      <c r="E28" s="189">
        <v>150</v>
      </c>
      <c r="F28" s="189"/>
      <c r="G28" s="189">
        <v>0</v>
      </c>
      <c r="H28" s="189">
        <f t="shared" si="1"/>
        <v>150</v>
      </c>
      <c r="I28" s="45"/>
      <c r="J28" s="189">
        <v>149.94999999999999</v>
      </c>
    </row>
    <row r="29" spans="1:10" ht="26.25" x14ac:dyDescent="0.25">
      <c r="A29" s="45" t="s">
        <v>89</v>
      </c>
      <c r="B29" s="45" t="s">
        <v>104</v>
      </c>
      <c r="C29" s="45" t="s">
        <v>110</v>
      </c>
      <c r="D29" s="136" t="s">
        <v>51</v>
      </c>
      <c r="E29" s="189">
        <v>150</v>
      </c>
      <c r="F29" s="189"/>
      <c r="G29" s="189">
        <v>0</v>
      </c>
      <c r="H29" s="189">
        <f t="shared" si="1"/>
        <v>150</v>
      </c>
      <c r="I29" s="45"/>
      <c r="J29" s="189">
        <v>149.94999999999999</v>
      </c>
    </row>
    <row r="30" spans="1:10" ht="26.25" x14ac:dyDescent="0.25">
      <c r="A30" s="45" t="s">
        <v>89</v>
      </c>
      <c r="B30" s="45" t="s">
        <v>105</v>
      </c>
      <c r="C30" s="45" t="s">
        <v>110</v>
      </c>
      <c r="D30" s="136" t="s">
        <v>51</v>
      </c>
      <c r="E30" s="189">
        <v>150</v>
      </c>
      <c r="F30" s="189"/>
      <c r="G30" s="189">
        <v>0</v>
      </c>
      <c r="H30" s="189">
        <f t="shared" si="1"/>
        <v>150</v>
      </c>
      <c r="I30" s="45"/>
      <c r="J30" s="189">
        <v>149.94999999999999</v>
      </c>
    </row>
    <row r="31" spans="1:10" ht="15.75" thickBot="1" x14ac:dyDescent="0.3">
      <c r="A31" s="46" t="s">
        <v>89</v>
      </c>
      <c r="B31" s="46" t="s">
        <v>108</v>
      </c>
      <c r="C31" s="46" t="s">
        <v>110</v>
      </c>
      <c r="D31" s="137" t="s">
        <v>51</v>
      </c>
      <c r="E31" s="192">
        <v>150</v>
      </c>
      <c r="F31" s="192"/>
      <c r="G31" s="192">
        <v>0</v>
      </c>
      <c r="H31" s="192">
        <f t="shared" si="1"/>
        <v>150</v>
      </c>
      <c r="I31" s="45"/>
      <c r="J31" s="192">
        <v>149.94999999999999</v>
      </c>
    </row>
    <row r="32" spans="1:10" ht="15.75" thickBot="1" x14ac:dyDescent="0.3">
      <c r="A32" s="124" t="s">
        <v>145</v>
      </c>
      <c r="B32" s="125"/>
      <c r="C32" s="125"/>
      <c r="D32" s="125"/>
      <c r="E32" s="187">
        <f>SUM(E16:E31)</f>
        <v>15480.76</v>
      </c>
      <c r="F32" s="187">
        <f>SUM(F16:F31)</f>
        <v>662.6</v>
      </c>
      <c r="G32" s="187">
        <f t="shared" ref="G32:J32" si="2">SUM(G16:G31)</f>
        <v>150</v>
      </c>
      <c r="H32" s="191">
        <f t="shared" si="2"/>
        <v>15993.36</v>
      </c>
      <c r="I32" s="133"/>
      <c r="J32" s="191">
        <f t="shared" si="2"/>
        <v>19717.2</v>
      </c>
    </row>
    <row r="33" spans="1:10" ht="15.75" thickBot="1" x14ac:dyDescent="0.3">
      <c r="A33" s="108"/>
      <c r="B33" s="108"/>
      <c r="C33" s="108"/>
      <c r="D33" s="108"/>
      <c r="E33" s="193"/>
      <c r="F33" s="193"/>
      <c r="G33" s="193"/>
      <c r="H33" s="193"/>
      <c r="I33" s="138"/>
      <c r="J33" s="193"/>
    </row>
    <row r="34" spans="1:10" ht="15.75" thickBot="1" x14ac:dyDescent="0.3">
      <c r="A34" s="118" t="s">
        <v>149</v>
      </c>
      <c r="B34" s="132"/>
      <c r="C34" s="132"/>
      <c r="D34" s="132"/>
      <c r="E34" s="191"/>
      <c r="F34" s="191"/>
      <c r="G34" s="191"/>
      <c r="H34" s="191"/>
      <c r="I34" s="133"/>
      <c r="J34" s="191"/>
    </row>
    <row r="35" spans="1:10" x14ac:dyDescent="0.25">
      <c r="A35" s="44" t="s">
        <v>92</v>
      </c>
      <c r="B35" s="44" t="s">
        <v>65</v>
      </c>
      <c r="C35" s="44" t="s">
        <v>93</v>
      </c>
      <c r="D35" s="44">
        <v>2003</v>
      </c>
      <c r="E35" s="188">
        <v>4513</v>
      </c>
      <c r="F35" s="188">
        <v>0</v>
      </c>
      <c r="G35" s="188">
        <v>0</v>
      </c>
      <c r="H35" s="188">
        <f>SUM(E35+F35-G35)</f>
        <v>4513</v>
      </c>
      <c r="I35" s="128"/>
      <c r="J35" s="188">
        <v>5000</v>
      </c>
    </row>
    <row r="36" spans="1:10" ht="15.75" thickBot="1" x14ac:dyDescent="0.3">
      <c r="A36" s="46" t="s">
        <v>94</v>
      </c>
      <c r="B36" s="46" t="s">
        <v>65</v>
      </c>
      <c r="C36" s="46" t="s">
        <v>93</v>
      </c>
      <c r="D36" s="46">
        <v>2003</v>
      </c>
      <c r="E36" s="192">
        <v>341</v>
      </c>
      <c r="F36" s="192">
        <v>0</v>
      </c>
      <c r="G36" s="192">
        <v>0</v>
      </c>
      <c r="H36" s="192">
        <f>SUM(E36+F36-G36)</f>
        <v>341</v>
      </c>
      <c r="I36" s="131"/>
      <c r="J36" s="192">
        <v>516.66</v>
      </c>
    </row>
    <row r="37" spans="1:10" ht="15.75" thickBot="1" x14ac:dyDescent="0.3">
      <c r="A37" s="124" t="s">
        <v>145</v>
      </c>
      <c r="B37" s="125"/>
      <c r="C37" s="125"/>
      <c r="D37" s="125"/>
      <c r="E37" s="187">
        <f>SUM(E35:E36)</f>
        <v>4854</v>
      </c>
      <c r="F37" s="187">
        <f t="shared" ref="F37:H37" si="3">SUM(F35:F36)</f>
        <v>0</v>
      </c>
      <c r="G37" s="187">
        <f t="shared" si="3"/>
        <v>0</v>
      </c>
      <c r="H37" s="187">
        <f t="shared" si="3"/>
        <v>4854</v>
      </c>
      <c r="I37" s="126"/>
      <c r="J37" s="187">
        <f t="shared" ref="J37" si="4">SUM(J35:J36)</f>
        <v>5516.66</v>
      </c>
    </row>
    <row r="38" spans="1:10" ht="15.75" thickBot="1" x14ac:dyDescent="0.3">
      <c r="A38" s="108"/>
      <c r="B38" s="108"/>
      <c r="C38" s="108"/>
      <c r="D38" s="108"/>
      <c r="E38" s="193"/>
      <c r="F38" s="193"/>
      <c r="G38" s="193"/>
      <c r="H38" s="193"/>
      <c r="I38" s="138"/>
      <c r="J38" s="193"/>
    </row>
    <row r="39" spans="1:10" ht="15.75" thickBot="1" x14ac:dyDescent="0.3">
      <c r="A39" s="118" t="s">
        <v>150</v>
      </c>
      <c r="B39" s="119"/>
      <c r="C39" s="119"/>
      <c r="D39" s="119"/>
      <c r="E39" s="183"/>
      <c r="F39" s="183"/>
      <c r="G39" s="183"/>
      <c r="H39" s="183"/>
      <c r="I39" s="120"/>
      <c r="J39" s="183"/>
    </row>
    <row r="40" spans="1:10" x14ac:dyDescent="0.25">
      <c r="A40" s="44" t="s">
        <v>95</v>
      </c>
      <c r="B40" s="44" t="s">
        <v>65</v>
      </c>
      <c r="C40" s="44" t="s">
        <v>160</v>
      </c>
      <c r="D40" s="44">
        <v>2003</v>
      </c>
      <c r="E40" s="188">
        <v>6077</v>
      </c>
      <c r="F40" s="188">
        <v>0</v>
      </c>
      <c r="G40" s="188">
        <v>0</v>
      </c>
      <c r="H40" s="188">
        <f>SUM(E40+F40-G40)</f>
        <v>6077</v>
      </c>
      <c r="I40" s="128"/>
      <c r="J40" s="188">
        <v>13319</v>
      </c>
    </row>
    <row r="41" spans="1:10" x14ac:dyDescent="0.25">
      <c r="A41" s="45" t="s">
        <v>96</v>
      </c>
      <c r="B41" s="45" t="s">
        <v>65</v>
      </c>
      <c r="C41" s="45" t="s">
        <v>161</v>
      </c>
      <c r="D41" s="45">
        <v>2003</v>
      </c>
      <c r="E41" s="189">
        <v>485</v>
      </c>
      <c r="F41" s="189">
        <v>0</v>
      </c>
      <c r="G41" s="189">
        <v>0</v>
      </c>
      <c r="H41" s="188">
        <f t="shared" ref="H41:H46" si="5">SUM(E41+F41-G41)</f>
        <v>485</v>
      </c>
      <c r="I41" s="130"/>
      <c r="J41" s="189">
        <v>629.20000000000005</v>
      </c>
    </row>
    <row r="42" spans="1:10" ht="39" x14ac:dyDescent="0.25">
      <c r="A42" s="45" t="s">
        <v>97</v>
      </c>
      <c r="B42" s="45" t="s">
        <v>65</v>
      </c>
      <c r="C42" s="45" t="s">
        <v>98</v>
      </c>
      <c r="D42" s="45">
        <v>2003</v>
      </c>
      <c r="E42" s="189">
        <v>3777</v>
      </c>
      <c r="F42" s="189">
        <v>0</v>
      </c>
      <c r="G42" s="189">
        <v>0</v>
      </c>
      <c r="H42" s="188">
        <f t="shared" si="5"/>
        <v>3777</v>
      </c>
      <c r="I42" s="130" t="s">
        <v>159</v>
      </c>
      <c r="J42" s="189">
        <v>1666</v>
      </c>
    </row>
    <row r="43" spans="1:10" x14ac:dyDescent="0.25">
      <c r="A43" s="45" t="s">
        <v>99</v>
      </c>
      <c r="B43" s="45" t="s">
        <v>65</v>
      </c>
      <c r="C43" s="45" t="s">
        <v>100</v>
      </c>
      <c r="D43" s="129">
        <v>42156</v>
      </c>
      <c r="E43" s="189">
        <v>1490</v>
      </c>
      <c r="F43" s="189">
        <v>0</v>
      </c>
      <c r="G43" s="189">
        <v>0</v>
      </c>
      <c r="H43" s="189">
        <f t="shared" si="5"/>
        <v>1490</v>
      </c>
      <c r="I43" s="130"/>
      <c r="J43" s="189">
        <v>2736.5</v>
      </c>
    </row>
    <row r="44" spans="1:10" x14ac:dyDescent="0.25">
      <c r="A44" s="45" t="s">
        <v>162</v>
      </c>
      <c r="B44" s="45" t="s">
        <v>65</v>
      </c>
      <c r="C44" s="45" t="s">
        <v>166</v>
      </c>
      <c r="D44" s="129">
        <v>42887</v>
      </c>
      <c r="E44" s="189"/>
      <c r="F44" s="189">
        <v>1460</v>
      </c>
      <c r="G44" s="189"/>
      <c r="H44" s="189">
        <f t="shared" si="5"/>
        <v>1460</v>
      </c>
      <c r="I44" s="130"/>
      <c r="J44" s="189">
        <v>1460</v>
      </c>
    </row>
    <row r="45" spans="1:10" ht="26.25" x14ac:dyDescent="0.25">
      <c r="A45" s="45" t="s">
        <v>163</v>
      </c>
      <c r="B45" s="45" t="s">
        <v>65</v>
      </c>
      <c r="C45" s="45" t="s">
        <v>167</v>
      </c>
      <c r="D45" s="129">
        <v>42887</v>
      </c>
      <c r="E45" s="189"/>
      <c r="F45" s="189">
        <v>900</v>
      </c>
      <c r="G45" s="189"/>
      <c r="H45" s="189">
        <f t="shared" si="5"/>
        <v>900</v>
      </c>
      <c r="I45" s="130"/>
      <c r="J45" s="189">
        <v>900</v>
      </c>
    </row>
    <row r="46" spans="1:10" ht="15.75" thickBot="1" x14ac:dyDescent="0.3">
      <c r="A46" s="147" t="s">
        <v>164</v>
      </c>
      <c r="B46" s="42" t="s">
        <v>65</v>
      </c>
      <c r="C46" s="42" t="s">
        <v>168</v>
      </c>
      <c r="D46" s="148">
        <v>42887</v>
      </c>
      <c r="E46" s="186"/>
      <c r="F46" s="186">
        <v>2000</v>
      </c>
      <c r="G46" s="186"/>
      <c r="H46" s="189">
        <f t="shared" si="5"/>
        <v>2000</v>
      </c>
      <c r="I46" s="123"/>
      <c r="J46" s="186">
        <v>2000</v>
      </c>
    </row>
    <row r="47" spans="1:10" ht="15.75" thickBot="1" x14ac:dyDescent="0.3">
      <c r="A47" s="124" t="s">
        <v>145</v>
      </c>
      <c r="B47" s="125"/>
      <c r="C47" s="125"/>
      <c r="D47" s="125"/>
      <c r="E47" s="187">
        <f>SUM(E40:E46)</f>
        <v>11829</v>
      </c>
      <c r="F47" s="187">
        <f t="shared" ref="F47:H47" si="6">SUM(F40:F46)</f>
        <v>4360</v>
      </c>
      <c r="G47" s="187">
        <f t="shared" si="6"/>
        <v>0</v>
      </c>
      <c r="H47" s="187">
        <f t="shared" si="6"/>
        <v>16189</v>
      </c>
      <c r="I47" s="126">
        <f t="shared" ref="I47" si="7">SUM(I40:I46)</f>
        <v>0</v>
      </c>
      <c r="J47" s="187">
        <f t="shared" ref="J47" si="8">SUM(J40:J46)</f>
        <v>22710.7</v>
      </c>
    </row>
    <row r="48" spans="1:10" ht="15.75" thickBot="1" x14ac:dyDescent="0.3">
      <c r="A48" s="108"/>
      <c r="B48" s="108"/>
      <c r="C48" s="108"/>
      <c r="D48" s="108"/>
      <c r="E48" s="193"/>
      <c r="F48" s="193"/>
      <c r="G48" s="193"/>
      <c r="H48" s="193"/>
      <c r="I48" s="138"/>
      <c r="J48" s="193"/>
    </row>
    <row r="49" spans="1:10" ht="15.75" thickBot="1" x14ac:dyDescent="0.3">
      <c r="A49" s="118" t="s">
        <v>151</v>
      </c>
      <c r="B49" s="119"/>
      <c r="C49" s="119"/>
      <c r="D49" s="119"/>
      <c r="E49" s="183"/>
      <c r="F49" s="183"/>
      <c r="G49" s="183"/>
      <c r="H49" s="183"/>
      <c r="I49" s="120"/>
      <c r="J49" s="183"/>
    </row>
    <row r="50" spans="1:10" ht="90.75" thickBot="1" x14ac:dyDescent="0.3">
      <c r="A50" s="41" t="s">
        <v>101</v>
      </c>
      <c r="B50" s="42" t="s">
        <v>65</v>
      </c>
      <c r="C50" s="41" t="s">
        <v>102</v>
      </c>
      <c r="D50" s="41">
        <v>2003</v>
      </c>
      <c r="E50" s="194">
        <v>18947</v>
      </c>
      <c r="F50" s="186">
        <v>0</v>
      </c>
      <c r="G50" s="186">
        <v>0</v>
      </c>
      <c r="H50" s="186">
        <f>SUM(E50+F50-G50)</f>
        <v>18947</v>
      </c>
      <c r="I50" s="123" t="s">
        <v>165</v>
      </c>
      <c r="J50" s="186">
        <v>20000</v>
      </c>
    </row>
    <row r="51" spans="1:10" ht="15.75" thickBot="1" x14ac:dyDescent="0.3">
      <c r="A51" s="124" t="s">
        <v>145</v>
      </c>
      <c r="B51" s="125"/>
      <c r="C51" s="125"/>
      <c r="D51" s="125"/>
      <c r="E51" s="187">
        <f>SUM(E50)</f>
        <v>18947</v>
      </c>
      <c r="F51" s="187">
        <f t="shared" ref="F51:G51" si="9">SUM(F50)</f>
        <v>0</v>
      </c>
      <c r="G51" s="187">
        <f t="shared" si="9"/>
        <v>0</v>
      </c>
      <c r="H51" s="187">
        <f>SUM(H50)</f>
        <v>18947</v>
      </c>
      <c r="I51" s="126"/>
      <c r="J51" s="187">
        <f>SUM(J50)</f>
        <v>20000</v>
      </c>
    </row>
    <row r="52" spans="1:10" x14ac:dyDescent="0.25">
      <c r="A52" s="43"/>
      <c r="B52" s="43"/>
      <c r="C52" s="43"/>
      <c r="D52" s="43"/>
      <c r="E52" s="195"/>
      <c r="F52" s="195"/>
      <c r="G52" s="195"/>
      <c r="H52" s="195"/>
      <c r="I52" s="149"/>
      <c r="J52" s="195"/>
    </row>
    <row r="53" spans="1:10" ht="15.75" thickBot="1" x14ac:dyDescent="0.3">
      <c r="A53" s="139" t="s">
        <v>152</v>
      </c>
      <c r="B53" s="139"/>
      <c r="C53" s="139"/>
      <c r="D53" s="139"/>
      <c r="E53" s="196">
        <f>SUM(E5+E13+E32+E37+E47+E51)</f>
        <v>55374.42</v>
      </c>
      <c r="F53" s="196">
        <f t="shared" ref="F53:J53" si="10">SUM(F5+F13+F32+F37+F47+F51)</f>
        <v>5604.03</v>
      </c>
      <c r="G53" s="196">
        <f t="shared" si="10"/>
        <v>474.46</v>
      </c>
      <c r="H53" s="197">
        <f t="shared" si="10"/>
        <v>60503.990000000005</v>
      </c>
      <c r="I53" s="140"/>
      <c r="J53" s="196">
        <f t="shared" si="10"/>
        <v>72445.53</v>
      </c>
    </row>
    <row r="54" spans="1:10" ht="15.75" thickTop="1" x14ac:dyDescent="0.25"/>
  </sheetData>
  <pageMargins left="0.25" right="0.25" top="0.75" bottom="0.75" header="0.3" footer="0.3"/>
  <pageSetup paperSize="9" scale="90" fitToHeight="0" orientation="landscape" r:id="rId1"/>
  <headerFooter>
    <oddHeader>&amp;CDuncton Parish Council 
Asset Register 2018-19</oddHeader>
    <oddFooter>&amp;CJane Landstrom Clerk &amp; RFO
clerk@duncton.org / 01428 707318 / www.duncton.org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DFEC5-3889-4F00-9027-CEFCDF702F54}">
  <sheetPr>
    <pageSetUpPr fitToPage="1"/>
  </sheetPr>
  <dimension ref="A1:I88"/>
  <sheetViews>
    <sheetView tabSelected="1" topLeftCell="A2" zoomScaleNormal="100" workbookViewId="0">
      <selection activeCell="F9" sqref="F9"/>
    </sheetView>
  </sheetViews>
  <sheetFormatPr defaultRowHeight="15" x14ac:dyDescent="0.25"/>
  <cols>
    <col min="1" max="1" width="29.85546875" style="167" customWidth="1"/>
    <col min="2" max="2" width="11.28515625" style="155" customWidth="1"/>
    <col min="3" max="3" width="11" style="159" customWidth="1"/>
    <col min="4" max="4" width="8.5703125" style="161" customWidth="1"/>
    <col min="5" max="5" width="8.85546875" style="165" customWidth="1"/>
    <col min="6" max="6" width="54.5703125" style="176" customWidth="1"/>
  </cols>
  <sheetData>
    <row r="1" spans="1:9" s="101" customFormat="1" ht="45" x14ac:dyDescent="0.25">
      <c r="A1" s="168" t="s">
        <v>202</v>
      </c>
      <c r="B1" s="153" t="s">
        <v>197</v>
      </c>
      <c r="C1" s="157" t="s">
        <v>326</v>
      </c>
      <c r="D1" s="162" t="s">
        <v>169</v>
      </c>
      <c r="E1" s="163" t="s">
        <v>171</v>
      </c>
      <c r="F1" s="169" t="s">
        <v>327</v>
      </c>
    </row>
    <row r="2" spans="1:9" ht="30" x14ac:dyDescent="0.25">
      <c r="A2" s="166" t="s">
        <v>170</v>
      </c>
      <c r="B2" s="154">
        <v>8800</v>
      </c>
      <c r="C2" s="158">
        <v>8976</v>
      </c>
      <c r="D2" s="156">
        <f t="shared" ref="D2:D10" si="0">SUM(C2-B2)</f>
        <v>176</v>
      </c>
      <c r="E2" s="164">
        <f>D2/B2*100</f>
        <v>2</v>
      </c>
      <c r="F2" s="174"/>
    </row>
    <row r="3" spans="1:9" ht="45" x14ac:dyDescent="0.25">
      <c r="A3" s="166" t="s">
        <v>172</v>
      </c>
      <c r="B3" s="154">
        <v>2975</v>
      </c>
      <c r="C3" s="158">
        <v>2290</v>
      </c>
      <c r="D3" s="156">
        <f t="shared" si="0"/>
        <v>-685</v>
      </c>
      <c r="E3" s="164">
        <f>D3/B3*100</f>
        <v>-23.025210084033613</v>
      </c>
      <c r="F3" s="174" t="s">
        <v>328</v>
      </c>
    </row>
    <row r="4" spans="1:9" x14ac:dyDescent="0.25">
      <c r="A4" s="166" t="s">
        <v>173</v>
      </c>
      <c r="B4" s="154">
        <v>4749</v>
      </c>
      <c r="C4" s="158">
        <v>4139</v>
      </c>
      <c r="D4" s="156">
        <f t="shared" si="0"/>
        <v>-610</v>
      </c>
      <c r="E4" s="164">
        <f>D4/B4*100</f>
        <v>-12.84480943356496</v>
      </c>
      <c r="F4" s="174" t="s">
        <v>329</v>
      </c>
    </row>
    <row r="5" spans="1:9" ht="30" x14ac:dyDescent="0.25">
      <c r="A5" s="166" t="s">
        <v>174</v>
      </c>
      <c r="B5" s="154">
        <v>0</v>
      </c>
      <c r="C5" s="158">
        <v>0</v>
      </c>
      <c r="D5" s="156">
        <f t="shared" si="0"/>
        <v>0</v>
      </c>
      <c r="E5" s="164">
        <v>0</v>
      </c>
      <c r="F5" s="174"/>
      <c r="I5" s="173"/>
    </row>
    <row r="6" spans="1:9" x14ac:dyDescent="0.25">
      <c r="A6" s="166" t="s">
        <v>175</v>
      </c>
      <c r="B6" s="154">
        <v>5701</v>
      </c>
      <c r="C6" s="158">
        <v>5348</v>
      </c>
      <c r="D6" s="156">
        <f t="shared" si="0"/>
        <v>-353</v>
      </c>
      <c r="E6" s="164">
        <f>D6/B6*100</f>
        <v>-6.1918961585686727</v>
      </c>
      <c r="F6" s="174"/>
    </row>
    <row r="7" spans="1:9" ht="30" x14ac:dyDescent="0.25">
      <c r="A7" s="166" t="s">
        <v>176</v>
      </c>
      <c r="B7" s="154">
        <v>11044</v>
      </c>
      <c r="C7" s="158">
        <v>12823</v>
      </c>
      <c r="D7" s="156">
        <f t="shared" si="0"/>
        <v>1779</v>
      </c>
      <c r="E7" s="164">
        <f>D7/B7*100</f>
        <v>16.108294096341904</v>
      </c>
      <c r="F7" s="174" t="s">
        <v>330</v>
      </c>
    </row>
    <row r="8" spans="1:9" ht="30" x14ac:dyDescent="0.25">
      <c r="A8" s="166" t="s">
        <v>177</v>
      </c>
      <c r="B8" s="154">
        <v>11044</v>
      </c>
      <c r="C8" s="158">
        <v>12823</v>
      </c>
      <c r="D8" s="160">
        <f t="shared" si="0"/>
        <v>1779</v>
      </c>
      <c r="E8" s="164">
        <f>D8/B8*100</f>
        <v>16.108294096341904</v>
      </c>
      <c r="F8" s="174"/>
    </row>
    <row r="9" spans="1:9" ht="30" x14ac:dyDescent="0.25">
      <c r="A9" s="166" t="s">
        <v>178</v>
      </c>
      <c r="B9" s="154">
        <v>60504</v>
      </c>
      <c r="C9" s="158">
        <v>60504</v>
      </c>
      <c r="D9" s="156">
        <f t="shared" si="0"/>
        <v>0</v>
      </c>
      <c r="E9" s="164">
        <f>D9/B9*100</f>
        <v>0</v>
      </c>
      <c r="F9" s="174"/>
    </row>
    <row r="10" spans="1:9" x14ac:dyDescent="0.25">
      <c r="A10" s="166" t="s">
        <v>179</v>
      </c>
      <c r="B10" s="154">
        <v>0</v>
      </c>
      <c r="C10" s="158">
        <v>0</v>
      </c>
      <c r="D10" s="156">
        <f t="shared" si="0"/>
        <v>0</v>
      </c>
      <c r="E10" s="164">
        <v>0</v>
      </c>
      <c r="F10" s="174"/>
    </row>
    <row r="11" spans="1:9" x14ac:dyDescent="0.25">
      <c r="A11" s="170"/>
      <c r="B11" s="171"/>
      <c r="C11" s="171"/>
      <c r="D11"/>
      <c r="E11" s="172"/>
      <c r="F11" s="175"/>
    </row>
    <row r="12" spans="1:9" x14ac:dyDescent="0.25">
      <c r="A12" s="170"/>
      <c r="B12" s="171"/>
      <c r="C12" s="171"/>
      <c r="D12"/>
      <c r="E12" s="172"/>
      <c r="F12" s="175"/>
    </row>
    <row r="13" spans="1:9" x14ac:dyDescent="0.25">
      <c r="A13" s="170"/>
      <c r="B13" s="171"/>
      <c r="C13" s="171"/>
      <c r="D13"/>
      <c r="E13" s="172"/>
      <c r="F13" s="175"/>
    </row>
    <row r="14" spans="1:9" x14ac:dyDescent="0.25">
      <c r="A14" s="170"/>
      <c r="B14" s="171"/>
      <c r="C14" s="171"/>
      <c r="D14"/>
      <c r="E14" s="172"/>
      <c r="F14" s="175"/>
    </row>
    <row r="15" spans="1:9" x14ac:dyDescent="0.25">
      <c r="A15" s="170"/>
      <c r="B15" s="171"/>
      <c r="C15" s="171"/>
      <c r="D15"/>
      <c r="E15" s="172"/>
      <c r="F15" s="175"/>
    </row>
    <row r="16" spans="1:9" x14ac:dyDescent="0.25">
      <c r="A16" s="170"/>
      <c r="B16" s="171"/>
      <c r="C16" s="171"/>
      <c r="D16"/>
      <c r="E16" s="172"/>
      <c r="F16" s="175"/>
    </row>
    <row r="17" spans="1:6" x14ac:dyDescent="0.25">
      <c r="A17" s="170"/>
      <c r="B17" s="171"/>
      <c r="C17" s="171"/>
      <c r="D17"/>
      <c r="E17" s="172"/>
      <c r="F17" s="175"/>
    </row>
    <row r="18" spans="1:6" x14ac:dyDescent="0.25">
      <c r="A18" s="170"/>
      <c r="B18" s="171"/>
      <c r="C18" s="171"/>
      <c r="D18"/>
      <c r="E18" s="172"/>
      <c r="F18" s="175"/>
    </row>
    <row r="19" spans="1:6" x14ac:dyDescent="0.25">
      <c r="A19" s="170"/>
      <c r="B19" s="171"/>
      <c r="C19" s="171"/>
      <c r="D19"/>
      <c r="E19" s="172"/>
      <c r="F19" s="175"/>
    </row>
    <row r="20" spans="1:6" x14ac:dyDescent="0.25">
      <c r="A20" s="170"/>
      <c r="B20" s="171"/>
      <c r="C20" s="171"/>
      <c r="D20"/>
      <c r="E20" s="172"/>
      <c r="F20" s="175"/>
    </row>
    <row r="21" spans="1:6" x14ac:dyDescent="0.25">
      <c r="A21" s="170"/>
      <c r="B21" s="171"/>
      <c r="C21" s="171"/>
      <c r="D21"/>
      <c r="E21" s="172"/>
      <c r="F21" s="175"/>
    </row>
    <row r="22" spans="1:6" x14ac:dyDescent="0.25">
      <c r="A22" s="170"/>
      <c r="B22" s="171"/>
      <c r="C22" s="171"/>
      <c r="D22"/>
      <c r="E22" s="172"/>
      <c r="F22" s="175"/>
    </row>
    <row r="23" spans="1:6" x14ac:dyDescent="0.25">
      <c r="A23" s="170"/>
      <c r="B23" s="171"/>
      <c r="C23" s="171"/>
      <c r="D23"/>
      <c r="E23" s="172"/>
      <c r="F23" s="175"/>
    </row>
    <row r="24" spans="1:6" x14ac:dyDescent="0.25">
      <c r="A24" s="170"/>
      <c r="B24" s="171"/>
      <c r="C24" s="171"/>
      <c r="D24"/>
      <c r="E24" s="172"/>
      <c r="F24" s="175"/>
    </row>
    <row r="25" spans="1:6" x14ac:dyDescent="0.25">
      <c r="A25" s="170"/>
      <c r="B25" s="171"/>
      <c r="C25" s="171"/>
      <c r="D25"/>
      <c r="E25" s="172"/>
      <c r="F25" s="175"/>
    </row>
    <row r="26" spans="1:6" x14ac:dyDescent="0.25">
      <c r="A26" s="170"/>
      <c r="B26" s="171"/>
      <c r="C26" s="171"/>
      <c r="D26"/>
      <c r="E26" s="172"/>
      <c r="F26" s="175"/>
    </row>
    <row r="27" spans="1:6" x14ac:dyDescent="0.25">
      <c r="A27" s="170"/>
      <c r="B27" s="171"/>
      <c r="C27" s="171"/>
      <c r="D27"/>
      <c r="E27" s="172"/>
      <c r="F27" s="175"/>
    </row>
    <row r="28" spans="1:6" x14ac:dyDescent="0.25">
      <c r="A28" s="170"/>
      <c r="B28" s="171"/>
      <c r="C28" s="171"/>
      <c r="D28"/>
      <c r="E28" s="172"/>
      <c r="F28" s="175"/>
    </row>
    <row r="29" spans="1:6" x14ac:dyDescent="0.25">
      <c r="A29" s="170"/>
      <c r="B29" s="171"/>
      <c r="C29" s="171"/>
      <c r="D29"/>
      <c r="E29" s="172"/>
      <c r="F29" s="175"/>
    </row>
    <row r="30" spans="1:6" x14ac:dyDescent="0.25">
      <c r="A30" s="170"/>
      <c r="B30" s="171"/>
      <c r="C30" s="171"/>
      <c r="D30"/>
      <c r="E30" s="172"/>
      <c r="F30" s="175"/>
    </row>
    <row r="31" spans="1:6" x14ac:dyDescent="0.25">
      <c r="A31" s="170"/>
      <c r="B31" s="171"/>
      <c r="C31" s="171"/>
      <c r="D31"/>
      <c r="E31" s="172"/>
      <c r="F31" s="175"/>
    </row>
    <row r="32" spans="1:6" x14ac:dyDescent="0.25">
      <c r="A32" s="170"/>
      <c r="B32" s="171"/>
      <c r="C32" s="171"/>
      <c r="D32"/>
      <c r="E32" s="172"/>
      <c r="F32" s="175"/>
    </row>
    <row r="33" spans="1:6" x14ac:dyDescent="0.25">
      <c r="A33" s="170"/>
      <c r="B33" s="171"/>
      <c r="C33" s="171"/>
      <c r="D33"/>
      <c r="E33" s="172"/>
      <c r="F33" s="175"/>
    </row>
    <row r="34" spans="1:6" x14ac:dyDescent="0.25">
      <c r="A34" s="170"/>
      <c r="B34" s="171"/>
      <c r="C34" s="171"/>
      <c r="D34"/>
      <c r="E34" s="172"/>
      <c r="F34" s="175"/>
    </row>
    <row r="35" spans="1:6" x14ac:dyDescent="0.25">
      <c r="A35" s="170"/>
      <c r="B35" s="171"/>
      <c r="C35" s="171"/>
      <c r="D35"/>
      <c r="E35" s="172"/>
      <c r="F35" s="175"/>
    </row>
    <row r="36" spans="1:6" x14ac:dyDescent="0.25">
      <c r="A36" s="170"/>
      <c r="B36" s="171"/>
      <c r="C36" s="171"/>
      <c r="D36"/>
      <c r="E36" s="172"/>
      <c r="F36" s="175"/>
    </row>
    <row r="37" spans="1:6" x14ac:dyDescent="0.25">
      <c r="A37" s="170"/>
      <c r="B37" s="171"/>
      <c r="C37" s="171"/>
      <c r="D37"/>
      <c r="E37" s="172"/>
      <c r="F37" s="175"/>
    </row>
    <row r="38" spans="1:6" x14ac:dyDescent="0.25">
      <c r="A38" s="170"/>
      <c r="B38" s="171"/>
      <c r="C38" s="171"/>
      <c r="D38"/>
      <c r="E38" s="172"/>
      <c r="F38" s="175"/>
    </row>
    <row r="39" spans="1:6" x14ac:dyDescent="0.25">
      <c r="A39" s="170"/>
      <c r="B39" s="171"/>
      <c r="C39" s="171"/>
      <c r="D39"/>
      <c r="E39" s="172"/>
      <c r="F39" s="175"/>
    </row>
    <row r="40" spans="1:6" x14ac:dyDescent="0.25">
      <c r="A40" s="170"/>
      <c r="B40" s="171"/>
      <c r="C40" s="171"/>
      <c r="D40"/>
      <c r="E40" s="172"/>
      <c r="F40" s="175"/>
    </row>
    <row r="41" spans="1:6" x14ac:dyDescent="0.25">
      <c r="A41" s="170"/>
      <c r="B41" s="171"/>
      <c r="C41" s="171"/>
      <c r="D41"/>
      <c r="E41" s="172"/>
      <c r="F41" s="175"/>
    </row>
    <row r="42" spans="1:6" x14ac:dyDescent="0.25">
      <c r="A42" s="170"/>
      <c r="B42" s="171"/>
      <c r="C42" s="171"/>
      <c r="D42"/>
      <c r="E42" s="172"/>
      <c r="F42" s="175"/>
    </row>
    <row r="43" spans="1:6" x14ac:dyDescent="0.25">
      <c r="A43" s="170"/>
      <c r="B43" s="171"/>
      <c r="C43" s="171"/>
      <c r="D43"/>
      <c r="E43" s="172"/>
      <c r="F43" s="175"/>
    </row>
    <row r="44" spans="1:6" x14ac:dyDescent="0.25">
      <c r="A44" s="170"/>
      <c r="B44" s="171"/>
      <c r="C44" s="171"/>
      <c r="D44"/>
      <c r="E44" s="172"/>
      <c r="F44" s="175"/>
    </row>
    <row r="45" spans="1:6" x14ac:dyDescent="0.25">
      <c r="A45" s="170"/>
      <c r="B45" s="171"/>
      <c r="C45" s="171"/>
      <c r="D45"/>
      <c r="E45" s="172"/>
      <c r="F45" s="175"/>
    </row>
    <row r="46" spans="1:6" x14ac:dyDescent="0.25">
      <c r="A46" s="170"/>
      <c r="B46" s="171"/>
      <c r="C46" s="171"/>
      <c r="D46"/>
      <c r="E46" s="172"/>
      <c r="F46" s="175"/>
    </row>
    <row r="47" spans="1:6" x14ac:dyDescent="0.25">
      <c r="A47" s="170"/>
      <c r="B47" s="171"/>
      <c r="C47" s="171"/>
      <c r="D47"/>
      <c r="E47" s="172"/>
      <c r="F47" s="175"/>
    </row>
    <row r="48" spans="1:6" x14ac:dyDescent="0.25">
      <c r="A48" s="170"/>
      <c r="B48" s="171"/>
      <c r="C48" s="171"/>
      <c r="D48"/>
      <c r="E48" s="172"/>
      <c r="F48" s="175"/>
    </row>
    <row r="49" spans="1:6" x14ac:dyDescent="0.25">
      <c r="A49" s="170"/>
      <c r="B49" s="171"/>
      <c r="C49" s="171"/>
      <c r="D49"/>
      <c r="E49" s="172"/>
      <c r="F49" s="175"/>
    </row>
    <row r="50" spans="1:6" x14ac:dyDescent="0.25">
      <c r="A50" s="170"/>
      <c r="B50" s="171"/>
      <c r="C50" s="171"/>
      <c r="D50"/>
      <c r="E50" s="172"/>
      <c r="F50" s="175"/>
    </row>
    <row r="51" spans="1:6" x14ac:dyDescent="0.25">
      <c r="A51" s="170"/>
      <c r="B51" s="171"/>
      <c r="C51" s="171"/>
      <c r="D51"/>
      <c r="E51" s="172"/>
      <c r="F51" s="175"/>
    </row>
    <row r="52" spans="1:6" x14ac:dyDescent="0.25">
      <c r="A52" s="170"/>
      <c r="B52" s="171"/>
      <c r="C52" s="171"/>
      <c r="D52"/>
      <c r="E52" s="172"/>
      <c r="F52" s="175"/>
    </row>
    <row r="53" spans="1:6" x14ac:dyDescent="0.25">
      <c r="A53" s="170"/>
      <c r="B53" s="171"/>
      <c r="C53" s="171"/>
      <c r="D53"/>
      <c r="E53" s="172"/>
      <c r="F53" s="175"/>
    </row>
    <row r="54" spans="1:6" x14ac:dyDescent="0.25">
      <c r="A54" s="170"/>
      <c r="B54" s="171"/>
      <c r="C54" s="171"/>
      <c r="D54"/>
      <c r="E54" s="172"/>
      <c r="F54" s="175"/>
    </row>
    <row r="55" spans="1:6" x14ac:dyDescent="0.25">
      <c r="A55" s="170"/>
      <c r="B55" s="171"/>
      <c r="C55" s="171"/>
      <c r="D55"/>
      <c r="E55" s="172"/>
      <c r="F55" s="175"/>
    </row>
    <row r="56" spans="1:6" x14ac:dyDescent="0.25">
      <c r="A56" s="170"/>
      <c r="B56" s="171"/>
      <c r="C56" s="171"/>
      <c r="D56"/>
      <c r="E56" s="172"/>
      <c r="F56" s="175"/>
    </row>
    <row r="57" spans="1:6" x14ac:dyDescent="0.25">
      <c r="A57" s="170"/>
      <c r="B57" s="171"/>
      <c r="C57" s="171"/>
      <c r="D57"/>
      <c r="E57" s="172"/>
      <c r="F57" s="175"/>
    </row>
    <row r="58" spans="1:6" x14ac:dyDescent="0.25">
      <c r="A58" s="170"/>
      <c r="B58" s="171"/>
      <c r="C58" s="171"/>
      <c r="D58"/>
      <c r="E58" s="172"/>
      <c r="F58" s="175"/>
    </row>
    <row r="59" spans="1:6" x14ac:dyDescent="0.25">
      <c r="A59" s="170"/>
      <c r="B59" s="171"/>
      <c r="C59" s="171"/>
      <c r="D59"/>
      <c r="E59" s="172"/>
      <c r="F59" s="175"/>
    </row>
    <row r="60" spans="1:6" x14ac:dyDescent="0.25">
      <c r="A60" s="170"/>
      <c r="B60" s="171"/>
      <c r="C60" s="171"/>
      <c r="D60"/>
      <c r="E60" s="172"/>
      <c r="F60" s="175"/>
    </row>
    <row r="61" spans="1:6" x14ac:dyDescent="0.25">
      <c r="A61" s="170"/>
      <c r="B61" s="171"/>
      <c r="C61" s="171"/>
      <c r="D61"/>
      <c r="E61" s="172"/>
      <c r="F61" s="175"/>
    </row>
    <row r="62" spans="1:6" x14ac:dyDescent="0.25">
      <c r="A62" s="170"/>
      <c r="B62" s="171"/>
      <c r="C62" s="171"/>
      <c r="D62"/>
      <c r="E62" s="172"/>
      <c r="F62" s="175"/>
    </row>
    <row r="63" spans="1:6" x14ac:dyDescent="0.25">
      <c r="A63" s="170"/>
      <c r="B63" s="171"/>
      <c r="C63" s="171"/>
      <c r="D63"/>
      <c r="E63" s="172"/>
      <c r="F63" s="175"/>
    </row>
    <row r="64" spans="1:6" x14ac:dyDescent="0.25">
      <c r="A64" s="170"/>
      <c r="B64" s="171"/>
      <c r="C64" s="171"/>
      <c r="D64"/>
      <c r="E64" s="172"/>
      <c r="F64" s="175"/>
    </row>
    <row r="65" spans="1:6" x14ac:dyDescent="0.25">
      <c r="A65" s="170"/>
      <c r="B65" s="171"/>
      <c r="C65" s="171"/>
      <c r="D65"/>
      <c r="E65" s="172"/>
      <c r="F65" s="175"/>
    </row>
    <row r="66" spans="1:6" x14ac:dyDescent="0.25">
      <c r="A66" s="170"/>
      <c r="B66" s="171"/>
      <c r="C66" s="171"/>
      <c r="D66"/>
      <c r="E66" s="172"/>
      <c r="F66" s="175"/>
    </row>
    <row r="67" spans="1:6" x14ac:dyDescent="0.25">
      <c r="A67" s="170"/>
      <c r="B67" s="171"/>
      <c r="C67" s="171"/>
      <c r="D67"/>
      <c r="E67" s="172"/>
      <c r="F67" s="175"/>
    </row>
    <row r="68" spans="1:6" x14ac:dyDescent="0.25">
      <c r="A68" s="170"/>
      <c r="B68" s="171"/>
      <c r="C68" s="171"/>
      <c r="D68"/>
      <c r="E68" s="172"/>
      <c r="F68" s="175"/>
    </row>
    <row r="69" spans="1:6" x14ac:dyDescent="0.25">
      <c r="A69" s="170"/>
      <c r="B69" s="171"/>
      <c r="C69" s="171"/>
      <c r="D69"/>
      <c r="E69" s="172"/>
      <c r="F69" s="175"/>
    </row>
    <row r="70" spans="1:6" x14ac:dyDescent="0.25">
      <c r="A70" s="170"/>
      <c r="B70" s="171"/>
      <c r="C70" s="171"/>
      <c r="D70"/>
      <c r="E70" s="172"/>
      <c r="F70" s="175"/>
    </row>
    <row r="71" spans="1:6" x14ac:dyDescent="0.25">
      <c r="A71" s="170"/>
      <c r="B71" s="171"/>
      <c r="C71" s="171"/>
      <c r="D71"/>
      <c r="E71" s="172"/>
      <c r="F71" s="175"/>
    </row>
    <row r="72" spans="1:6" x14ac:dyDescent="0.25">
      <c r="A72" s="170"/>
      <c r="B72" s="171"/>
      <c r="C72" s="171"/>
      <c r="D72"/>
      <c r="E72" s="172"/>
      <c r="F72" s="175"/>
    </row>
    <row r="73" spans="1:6" x14ac:dyDescent="0.25">
      <c r="A73" s="170"/>
      <c r="B73" s="171"/>
      <c r="C73" s="171"/>
      <c r="D73"/>
      <c r="E73" s="172"/>
      <c r="F73" s="175"/>
    </row>
    <row r="74" spans="1:6" x14ac:dyDescent="0.25">
      <c r="A74" s="170"/>
      <c r="B74" s="171"/>
      <c r="C74" s="171"/>
      <c r="D74"/>
      <c r="E74" s="172"/>
      <c r="F74" s="175"/>
    </row>
    <row r="75" spans="1:6" x14ac:dyDescent="0.25">
      <c r="A75" s="170"/>
      <c r="B75" s="171"/>
      <c r="C75" s="171"/>
      <c r="D75"/>
      <c r="E75" s="172"/>
      <c r="F75" s="175"/>
    </row>
    <row r="76" spans="1:6" x14ac:dyDescent="0.25">
      <c r="A76" s="170"/>
      <c r="B76" s="171"/>
      <c r="C76" s="171"/>
      <c r="D76"/>
      <c r="E76" s="172"/>
      <c r="F76" s="175"/>
    </row>
    <row r="77" spans="1:6" x14ac:dyDescent="0.25">
      <c r="A77" s="170"/>
      <c r="B77" s="171"/>
      <c r="C77" s="171"/>
      <c r="D77"/>
      <c r="E77" s="172"/>
      <c r="F77" s="175"/>
    </row>
    <row r="78" spans="1:6" x14ac:dyDescent="0.25">
      <c r="A78" s="170"/>
      <c r="B78" s="171"/>
      <c r="C78" s="171"/>
      <c r="D78"/>
      <c r="E78" s="172"/>
      <c r="F78" s="175"/>
    </row>
    <row r="79" spans="1:6" x14ac:dyDescent="0.25">
      <c r="A79" s="170"/>
      <c r="B79" s="171"/>
      <c r="C79" s="171"/>
      <c r="D79"/>
      <c r="E79" s="172"/>
      <c r="F79" s="175"/>
    </row>
    <row r="80" spans="1:6" x14ac:dyDescent="0.25">
      <c r="A80" s="170"/>
      <c r="B80" s="171"/>
      <c r="C80" s="171"/>
      <c r="D80"/>
      <c r="E80" s="172"/>
      <c r="F80" s="175"/>
    </row>
    <row r="81" spans="1:6" x14ac:dyDescent="0.25">
      <c r="A81" s="170"/>
      <c r="B81" s="171"/>
      <c r="C81" s="171"/>
      <c r="D81"/>
      <c r="E81" s="172"/>
      <c r="F81" s="175"/>
    </row>
    <row r="82" spans="1:6" x14ac:dyDescent="0.25">
      <c r="A82" s="170"/>
      <c r="B82" s="171"/>
      <c r="C82" s="171"/>
      <c r="D82"/>
      <c r="E82" s="172"/>
      <c r="F82" s="175"/>
    </row>
    <row r="83" spans="1:6" x14ac:dyDescent="0.25">
      <c r="A83" s="170"/>
      <c r="B83" s="171"/>
      <c r="C83" s="171"/>
      <c r="D83"/>
      <c r="E83" s="172"/>
      <c r="F83" s="175"/>
    </row>
    <row r="84" spans="1:6" x14ac:dyDescent="0.25">
      <c r="A84" s="170"/>
      <c r="B84" s="171"/>
      <c r="C84" s="171"/>
      <c r="D84"/>
      <c r="E84" s="172"/>
      <c r="F84" s="175"/>
    </row>
    <row r="85" spans="1:6" x14ac:dyDescent="0.25">
      <c r="A85" s="170"/>
      <c r="B85" s="171"/>
      <c r="C85" s="171"/>
      <c r="D85"/>
      <c r="E85" s="172"/>
      <c r="F85" s="175"/>
    </row>
    <row r="86" spans="1:6" x14ac:dyDescent="0.25">
      <c r="A86" s="170"/>
      <c r="B86" s="171"/>
      <c r="C86" s="171"/>
      <c r="D86"/>
      <c r="E86" s="172"/>
      <c r="F86" s="175"/>
    </row>
    <row r="87" spans="1:6" x14ac:dyDescent="0.25">
      <c r="A87" s="170"/>
      <c r="B87" s="171"/>
      <c r="C87" s="171"/>
      <c r="D87"/>
      <c r="E87" s="172"/>
      <c r="F87" s="175"/>
    </row>
    <row r="88" spans="1:6" x14ac:dyDescent="0.25">
      <c r="A88" s="170"/>
      <c r="B88" s="171"/>
      <c r="C88" s="171"/>
      <c r="D88"/>
      <c r="E88" s="172"/>
      <c r="F88" s="175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Budget</vt:lpstr>
      <vt:lpstr>Payments</vt:lpstr>
      <vt:lpstr>Reciepts</vt:lpstr>
      <vt:lpstr>Budget vs Actual</vt:lpstr>
      <vt:lpstr>Bank Rec - YE</vt:lpstr>
      <vt:lpstr>Asset Register 2019-20</vt:lpstr>
      <vt:lpstr>Explanation of Variances</vt:lpstr>
      <vt:lpstr>'Asset Register 2019-20'!Print_Area</vt:lpstr>
      <vt:lpstr>'Budget vs Actual'!Print_Area</vt:lpstr>
      <vt:lpstr>'Explanation of Variances'!Print_Area</vt:lpstr>
      <vt:lpstr>Payments!Print_Area</vt:lpstr>
      <vt:lpstr>Reciepts!Print_Area</vt:lpstr>
    </vt:vector>
  </TitlesOfParts>
  <Company>Sussex Community Health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LandstromP</dc:creator>
  <cp:lastModifiedBy>Jane</cp:lastModifiedBy>
  <cp:lastPrinted>2020-03-26T11:50:03Z</cp:lastPrinted>
  <dcterms:created xsi:type="dcterms:W3CDTF">2016-04-09T10:02:06Z</dcterms:created>
  <dcterms:modified xsi:type="dcterms:W3CDTF">2020-04-08T08:42:06Z</dcterms:modified>
</cp:coreProperties>
</file>