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ocuments\Parish Council Documents\"/>
    </mc:Choice>
  </mc:AlternateContent>
  <xr:revisionPtr revIDLastSave="0" documentId="13_ncr:1_{B2476060-F400-427F-B8C5-D61565D5F10B}" xr6:coauthVersionLast="47" xr6:coauthVersionMax="47" xr10:uidLastSave="{00000000-0000-0000-0000-000000000000}"/>
  <bookViews>
    <workbookView xWindow="-105" yWindow="0" windowWidth="27120" windowHeight="15585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N10" i="1" s="1"/>
  <c r="H28" i="1"/>
  <c r="L28" i="1" s="1"/>
  <c r="H26" i="1"/>
  <c r="K26" i="1" s="1"/>
  <c r="H24" i="1"/>
  <c r="K24" i="1" s="1"/>
  <c r="H20" i="1"/>
  <c r="K20" i="1" s="1"/>
  <c r="H18" i="1"/>
  <c r="K18" i="1" s="1"/>
  <c r="H16" i="1"/>
  <c r="L16" i="1" s="1"/>
  <c r="H14" i="1"/>
  <c r="L14" i="1" s="1"/>
  <c r="H12" i="1"/>
  <c r="L12" i="1" s="1"/>
  <c r="G28" i="1"/>
  <c r="M28" i="1" s="1"/>
  <c r="G26" i="1"/>
  <c r="M26" i="1" s="1"/>
  <c r="G24" i="1"/>
  <c r="M24" i="1" s="1"/>
  <c r="G20" i="1"/>
  <c r="M20" i="1" s="1"/>
  <c r="G18" i="1"/>
  <c r="M18" i="1" s="1"/>
  <c r="G16" i="1"/>
  <c r="M16" i="1" s="1"/>
  <c r="G14" i="1"/>
  <c r="M14" i="1" s="1"/>
  <c r="G12" i="1"/>
  <c r="M12" i="1" s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J22" i="1" l="1"/>
  <c r="K12" i="1"/>
  <c r="K28" i="1"/>
  <c r="L24" i="1"/>
  <c r="L18" i="1"/>
  <c r="N18" i="1" s="1"/>
  <c r="K16" i="1"/>
  <c r="I22" i="1"/>
  <c r="G22" i="1"/>
  <c r="M22" i="1" s="1"/>
  <c r="H22" i="1"/>
  <c r="L22" i="1" s="1"/>
  <c r="L26" i="1"/>
  <c r="N26" i="1" s="1"/>
  <c r="N12" i="1"/>
  <c r="N28" i="1"/>
  <c r="K14" i="1"/>
  <c r="L20" i="1"/>
  <c r="K22" i="1" l="1"/>
</calcChain>
</file>

<file path=xl/sharedStrings.xml><?xml version="1.0" encoding="utf-8"?>
<sst xmlns="http://schemas.openxmlformats.org/spreadsheetml/2006/main" count="31" uniqueCount="27">
  <si>
    <t xml:space="preserve">Explanation of variances 2023/24 – pro forma </t>
  </si>
  <si>
    <t xml:space="preserve">Name of smaller authority: 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</si>
  <si>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</si>
  <si>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</si>
  <si>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>Please ensure variance explanations are quantified to reduce the variance excluding stated items below the 15% / £500 / £100,000 threshold</t>
  </si>
  <si>
    <t>Variance</t>
  </si>
  <si>
    <t>Explanation Required?</t>
  </si>
  <si>
    <t>DO NOT OVERWRITE THE BOXES HIGHLIGHTED IN RED/GREEN</t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</si>
  <si>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</si>
  <si>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£</t>
  </si>
  <si>
    <t>%</t>
  </si>
  <si>
    <t>Is &gt; 15%</t>
  </si>
  <si>
    <t>Is &gt; £100,000</t>
  </si>
  <si>
    <t>1 Balances Brought Forward</t>
  </si>
  <si>
    <t>2 Precept or Rates and Levies</t>
  </si>
  <si>
    <t>3 Total Other Receipts</t>
  </si>
  <si>
    <t>4 Staff Costs</t>
  </si>
  <si>
    <t>5 Loan Interest/Capital Repayment</t>
  </si>
  <si>
    <t>6 All Other Payments</t>
  </si>
  <si>
    <t>7 Balances Carried Forward</t>
  </si>
  <si>
    <t>8 Total Cash and Short Term Investments</t>
  </si>
  <si>
    <t>9 Total Fixed Assets plus Other Long Term Investments and Assets</t>
  </si>
  <si>
    <t>10 Total Borrowings</t>
  </si>
  <si>
    <t>Funds built up in anticipation of traffic/road works</t>
  </si>
  <si>
    <t>Significant increase in interest earned on retained balance + £550 donation towards traffic calming</t>
  </si>
  <si>
    <t>Operated without a paid vlerk (clerk hired after Y/E)</t>
  </si>
  <si>
    <t>Increased insurance cost.  Donation to village school.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</si>
</sst>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A4" workbookViewId="0">
      <selection activeCell="N33" sqref="N33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0" bestFit="1" customWidth="1"/>
    <col min="15" max="15" width="86" style="2" bestFit="1" customWidth="1"/>
    <col min="16" max="16384" width="9.140625" style="2"/>
  </cols>
  <sheetData>
    <row r="1" spans="1:15" ht="18" x14ac:dyDescent="0.2">
      <c r="A1" s="33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7"/>
      <c r="M1" s="7"/>
    </row>
    <row r="2" spans="1:15" ht="15.75" x14ac:dyDescent="0.2">
      <c r="A2" s="21" t="s">
        <v>1</v>
      </c>
      <c r="B2" s="23"/>
      <c r="C2" s="12"/>
      <c r="D2" s="23"/>
      <c r="E2" s="23"/>
      <c r="F2" s="23"/>
      <c r="G2" s="23"/>
      <c r="H2" s="23"/>
      <c r="I2" s="23"/>
      <c r="J2" s="23"/>
      <c r="K2" s="23"/>
      <c r="L2" s="7"/>
      <c r="M2" s="7"/>
    </row>
    <row r="3" spans="1:15" x14ac:dyDescent="0.2">
      <c r="A3" s="1" t="s">
        <v>2</v>
      </c>
    </row>
    <row r="4" spans="1:15" ht="79.5" customHeight="1" x14ac:dyDescent="0.2">
      <c r="A4" s="31" t="s">
        <v>3</v>
      </c>
      <c r="B4" s="32"/>
      <c r="C4" s="32"/>
      <c r="D4" s="32"/>
      <c r="E4" s="32"/>
      <c r="F4" s="32"/>
      <c r="G4" s="32"/>
      <c r="H4" s="32"/>
    </row>
    <row r="5" spans="1:15" x14ac:dyDescent="0.2">
      <c r="A5" s="1" t="s">
        <v>4</v>
      </c>
    </row>
    <row r="6" spans="1:15" ht="15" x14ac:dyDescent="0.25">
      <c r="A6" s="15"/>
      <c r="D6" s="3"/>
      <c r="F6" s="3"/>
      <c r="O6" s="14"/>
    </row>
    <row r="7" spans="1:15" ht="30" x14ac:dyDescent="0.25">
      <c r="D7" s="16">
        <v>2025</v>
      </c>
      <c r="E7" s="14"/>
      <c r="F7" s="16">
        <v>2024</v>
      </c>
      <c r="G7" s="16" t="s">
        <v>5</v>
      </c>
      <c r="H7" s="16" t="s">
        <v>5</v>
      </c>
      <c r="I7" s="16"/>
      <c r="J7" s="16"/>
      <c r="K7" s="16"/>
      <c r="L7" s="24" t="s">
        <v>6</v>
      </c>
      <c r="M7" s="25"/>
      <c r="N7" s="18" t="s">
        <v>7</v>
      </c>
      <c r="O7" s="17" t="s">
        <v>8</v>
      </c>
    </row>
    <row r="8" spans="1:15" ht="15" x14ac:dyDescent="0.25">
      <c r="D8" s="16" t="s">
        <v>9</v>
      </c>
      <c r="E8" s="14"/>
      <c r="F8" s="16" t="s">
        <v>9</v>
      </c>
      <c r="G8" s="16" t="s">
        <v>9</v>
      </c>
      <c r="H8" s="16" t="s">
        <v>10</v>
      </c>
      <c r="I8" s="16"/>
      <c r="J8" s="16"/>
      <c r="K8" s="14"/>
      <c r="L8" s="16" t="s">
        <v>11</v>
      </c>
      <c r="M8" s="16" t="s">
        <v>12</v>
      </c>
      <c r="O8" s="10"/>
    </row>
    <row r="9" spans="1:15" ht="15" thickBot="1" x14ac:dyDescent="0.25">
      <c r="D9" s="3"/>
      <c r="E9" s="3"/>
      <c r="O9" s="10"/>
    </row>
    <row r="10" spans="1:15" ht="30" customHeight="1" thickBot="1" x14ac:dyDescent="0.25">
      <c r="A10" s="27" t="s">
        <v>13</v>
      </c>
      <c r="B10" s="27"/>
      <c r="C10" s="27"/>
      <c r="D10" s="6">
        <v>18318</v>
      </c>
      <c r="F10" s="6">
        <v>13034</v>
      </c>
      <c r="G10" s="4"/>
      <c r="N10" s="8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1"/>
    </row>
    <row r="11" spans="1:15" ht="15" thickBot="1" x14ac:dyDescent="0.25">
      <c r="D11" s="4"/>
      <c r="F11" s="4"/>
      <c r="O11" s="10"/>
    </row>
    <row r="12" spans="1:15" ht="15" thickBot="1" x14ac:dyDescent="0.25">
      <c r="A12" s="28" t="s">
        <v>14</v>
      </c>
      <c r="B12" s="29"/>
      <c r="C12" s="30"/>
      <c r="D12" s="6">
        <v>10325</v>
      </c>
      <c r="F12" s="6">
        <v>10169</v>
      </c>
      <c r="G12" s="4">
        <f>D12-F12</f>
        <v>156</v>
      </c>
      <c r="H12" s="5">
        <f>IF((D12&gt;F12),(D12-F12)/F12,IF(D12&lt;F12,-(D12-F12)/F12,IF(D12=F12,0)))</f>
        <v>1.5340741469171009E-2</v>
      </c>
      <c r="I12" s="2">
        <f>IF(D12-F12&lt;500,0,IF(D12-F12&gt;500,1,IF(D12-F12=500,1)))</f>
        <v>0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8" t="str">
        <f>IF((L12="YES")*AND(I12+J12&lt;1),"Explanation not required, difference less than £500"," ")</f>
        <v xml:space="preserve"> </v>
      </c>
      <c r="O12" s="11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0"/>
    </row>
    <row r="14" spans="1:15" ht="29.25" thickBot="1" x14ac:dyDescent="0.25">
      <c r="A14" s="26" t="s">
        <v>15</v>
      </c>
      <c r="B14" s="26"/>
      <c r="C14" s="26"/>
      <c r="D14" s="6">
        <v>1437</v>
      </c>
      <c r="F14" s="6">
        <v>597</v>
      </c>
      <c r="G14" s="4">
        <f>D14-F14</f>
        <v>840</v>
      </c>
      <c r="H14" s="5">
        <f>IF((D14&gt;F14),(D14-F14)/F14,IF(D14&lt;F14,-(D14-F14)/F14,IF(D14=F14,0)))</f>
        <v>1.4070351758793971</v>
      </c>
      <c r="I14" s="2">
        <f>IF(D14-F14&lt;500,0,IF(D14-F14&gt;500,1,IF(D14-F14=500,1)))</f>
        <v>1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8" t="s">
        <v>24</v>
      </c>
      <c r="O14" s="11"/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0"/>
    </row>
    <row r="16" spans="1:15" ht="15" thickBot="1" x14ac:dyDescent="0.25">
      <c r="A16" s="26" t="s">
        <v>16</v>
      </c>
      <c r="B16" s="26"/>
      <c r="C16" s="26"/>
      <c r="D16" s="6">
        <v>0</v>
      </c>
      <c r="F16" s="6">
        <v>1805</v>
      </c>
      <c r="G16" s="4">
        <f>D16-F16</f>
        <v>-1805</v>
      </c>
      <c r="H16" s="5">
        <f>IF((D16&gt;F16),(D16-F16)/F16,IF(D16&lt;F16,-(D16-F16)/F16,IF(D16=F16,0)))</f>
        <v>1</v>
      </c>
      <c r="I16" s="2">
        <f>IF(D16-F16&lt;500,0,IF(D16-F16&gt;500,1,IF(D16-F16=500,1)))</f>
        <v>0</v>
      </c>
      <c r="J16" s="2">
        <f>IF(F16-D16&lt;500,0,IF(F16-D16&gt;500,1,IF(F16-D16=500,1)))</f>
        <v>1</v>
      </c>
      <c r="K16" s="3">
        <f>IF(H16&lt;0.15,0,IF(H16&gt;0.15,1,IF(H16=0.15,1)))</f>
        <v>1</v>
      </c>
      <c r="L16" s="3" t="str">
        <f>IF(H16&lt;15%, "NO","YES")</f>
        <v>YES</v>
      </c>
      <c r="M16" s="3" t="str">
        <f>IF(ABS(G16)&lt;100000, "NO","YES")</f>
        <v>NO</v>
      </c>
      <c r="N16" s="8" t="s">
        <v>25</v>
      </c>
      <c r="O16" s="11"/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0"/>
    </row>
    <row r="18" spans="1:23" ht="15" thickBot="1" x14ac:dyDescent="0.25">
      <c r="A18" s="26" t="s">
        <v>17</v>
      </c>
      <c r="B18" s="26"/>
      <c r="C18" s="26"/>
      <c r="D18" s="6">
        <v>0</v>
      </c>
      <c r="F18" s="6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8" t="str">
        <f>IF((L18="YES")*AND(I18+J18&lt;1),"Explanation not required, difference less than £500"," ")</f>
        <v xml:space="preserve"> </v>
      </c>
      <c r="O18" s="11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0"/>
    </row>
    <row r="20" spans="1:23" ht="29.25" thickBot="1" x14ac:dyDescent="0.25">
      <c r="A20" s="26" t="s">
        <v>18</v>
      </c>
      <c r="B20" s="26"/>
      <c r="C20" s="26"/>
      <c r="D20" s="6">
        <v>5532</v>
      </c>
      <c r="F20" s="6">
        <v>3677</v>
      </c>
      <c r="G20" s="4">
        <f>D20-F20</f>
        <v>1855</v>
      </c>
      <c r="H20" s="5">
        <f>IF((D20&gt;F20),(D20-F20)/F20,IF(D20&lt;F20,-(D20-F20)/F20,IF(D20=F20,0)))</f>
        <v>0.50448735382104981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8" t="s">
        <v>26</v>
      </c>
      <c r="O20" s="11"/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0"/>
    </row>
    <row r="22" spans="1:23" ht="15" thickBot="1" x14ac:dyDescent="0.25">
      <c r="A22" s="22" t="s">
        <v>19</v>
      </c>
      <c r="D22" s="19">
        <v>24547</v>
      </c>
      <c r="F22" s="19">
        <f>F10+F12+F14-F16-F18-F20</f>
        <v>18318</v>
      </c>
      <c r="G22" s="4">
        <f>D22-F22</f>
        <v>6229</v>
      </c>
      <c r="H22" s="5">
        <f>IF((D22&gt;F22),(D22-F22)/F22,IF(D22&lt;F22,-(D22-F22)/F22,IF(D22=F22,0)))</f>
        <v>0.34004804017905887</v>
      </c>
      <c r="I22" s="2">
        <f>IF(D22-F22&lt;500,0,IF(D22-F22&gt;500,1,IF(D22-F22=500,1)))</f>
        <v>1</v>
      </c>
      <c r="J22" s="2">
        <f>IF(F22-D22&lt;500,0,IF(F22-D22&gt;500,1,IF(F22-D22=500,1)))</f>
        <v>0</v>
      </c>
      <c r="K22" s="3">
        <f>IF(H22&lt;0.15,0,IF(H22&gt;0.15,1,IF(H22=0.15,1)))</f>
        <v>1</v>
      </c>
      <c r="L22" s="3" t="str">
        <f>IF(H22&lt;15%, "NO","YES")</f>
        <v>YES</v>
      </c>
      <c r="M22" s="3" t="str">
        <f>IF(ABS(G22)&lt;100000, "NO","YES")</f>
        <v>NO</v>
      </c>
      <c r="N22" s="8" t="s">
        <v>23</v>
      </c>
      <c r="O22" s="11"/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0"/>
    </row>
    <row r="24" spans="1:23" ht="15" thickBot="1" x14ac:dyDescent="0.25">
      <c r="A24" s="26" t="s">
        <v>20</v>
      </c>
      <c r="B24" s="26"/>
      <c r="C24" s="26"/>
      <c r="D24" s="6">
        <v>24547</v>
      </c>
      <c r="F24" s="6">
        <v>18318</v>
      </c>
      <c r="G24" s="4">
        <f>D24-F24</f>
        <v>6229</v>
      </c>
      <c r="H24" s="5">
        <f>IF((D24&gt;F24),(D24-F24)/F24,IF(D24&lt;F24,-(D24-F24)/F24,IF(D24=F24,0)))</f>
        <v>0.34004804017905887</v>
      </c>
      <c r="I24" s="2">
        <f>IF(D24-F24&lt;500,0,IF(D24-F24&gt;500,1,IF(D24-F24=500,1)))</f>
        <v>1</v>
      </c>
      <c r="J24" s="2">
        <f>IF(F24-D24&lt;500,0,IF(F24-D24&gt;500,1,IF(F24-D24=500,1)))</f>
        <v>0</v>
      </c>
      <c r="K24" s="3">
        <f>IF(H24&lt;0.15,0,IF(H24&gt;0.15,1,IF(H24=0.15,1)))</f>
        <v>1</v>
      </c>
      <c r="L24" s="3" t="str">
        <f>IF(H24&lt;15%, "NO","YES")</f>
        <v>YES</v>
      </c>
      <c r="M24" s="3" t="str">
        <f>IF(ABS(G24)&lt;100000, "NO","YES")</f>
        <v>NO</v>
      </c>
      <c r="N24" s="8" t="s">
        <v>23</v>
      </c>
      <c r="O24" s="11"/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0"/>
    </row>
    <row r="26" spans="1:23" ht="15" thickBot="1" x14ac:dyDescent="0.25">
      <c r="A26" s="26" t="s">
        <v>21</v>
      </c>
      <c r="B26" s="26"/>
      <c r="C26" s="26"/>
      <c r="D26" s="6">
        <v>63103</v>
      </c>
      <c r="F26" s="6">
        <v>63939</v>
      </c>
      <c r="G26" s="4">
        <f>D26-F26</f>
        <v>-836</v>
      </c>
      <c r="H26" s="5">
        <f>IF((D26&gt;F26),(D26-F26)/F26,IF(D26&lt;F26,-(D26-F26)/F26,IF(D26=F26,0)))</f>
        <v>1.3074962073226044E-2</v>
      </c>
      <c r="I26" s="2">
        <f>IF(D26-F26&lt;500,0,IF(D26-F26&gt;500,1,IF(D26-F26=500,1)))</f>
        <v>0</v>
      </c>
      <c r="J26" s="2">
        <f>IF(F26-D26&lt;500,0,IF(F26-D26&gt;500,1,IF(F26-D26=500,1)))</f>
        <v>1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8" t="str">
        <f>IF((L26="YES")*AND(I26+J26&lt;1),"Explanation not required, difference less than £500"," ")</f>
        <v xml:space="preserve"> </v>
      </c>
      <c r="O26" s="11"/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0"/>
    </row>
    <row r="28" spans="1:23" ht="15" thickBot="1" x14ac:dyDescent="0.25">
      <c r="A28" s="26" t="s">
        <v>22</v>
      </c>
      <c r="B28" s="26"/>
      <c r="C28" s="26"/>
      <c r="D28" s="6">
        <v>0</v>
      </c>
      <c r="F28" s="6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8" t="str">
        <f>IF((L28="YES")*AND(I28+J28&lt;1),"Explanation not required, difference less than £500"," ")</f>
        <v xml:space="preserve"> </v>
      </c>
      <c r="O28" s="11"/>
    </row>
    <row r="29" spans="1:23" x14ac:dyDescent="0.2">
      <c r="H29" s="5"/>
      <c r="K29" s="3"/>
      <c r="L29" s="3"/>
      <c r="M29" s="3"/>
      <c r="O29" s="10"/>
    </row>
    <row r="30" spans="1:23" ht="15" x14ac:dyDescent="0.25">
      <c r="C30" s="9"/>
    </row>
    <row r="31" spans="1:23" ht="15" customHeight="1" x14ac:dyDescent="0.2">
      <c r="P31" s="13"/>
      <c r="Q31" s="13"/>
      <c r="R31" s="13"/>
      <c r="S31" s="13"/>
      <c r="T31" s="13"/>
      <c r="U31" s="13"/>
      <c r="V31" s="13"/>
      <c r="W31" s="13"/>
    </row>
    <row r="32" spans="1:23" ht="18" x14ac:dyDescent="0.25">
      <c r="C32" s="20"/>
      <c r="O32" s="13"/>
      <c r="P32" s="13"/>
      <c r="Q32" s="13"/>
      <c r="R32" s="13"/>
      <c r="S32" s="13"/>
      <c r="T32" s="13"/>
      <c r="U32" s="13"/>
      <c r="V32" s="13"/>
      <c r="W32" s="13"/>
    </row>
    <row r="34" spans="3:3" ht="18" x14ac:dyDescent="0.25">
      <c r="C34" s="20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Manager/>
  <Company>Littlejohn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jsheridan</dc:creator>
  <cp:keywords/>
  <dc:description/>
  <cp:lastModifiedBy>Andrew Mills</cp:lastModifiedBy>
  <cp:revision/>
  <dcterms:created xsi:type="dcterms:W3CDTF">2012-07-11T10:01:28Z</dcterms:created>
  <dcterms:modified xsi:type="dcterms:W3CDTF">2025-05-27T15:02:53Z</dcterms:modified>
  <cp:category/>
  <cp:contentStatus/>
</cp:coreProperties>
</file>